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filterPrivacy="1" defaultThemeVersion="202300"/>
  <xr:revisionPtr revIDLastSave="34" documentId="8_{190F9E5A-6116-481A-9301-350C8EE1D459}" xr6:coauthVersionLast="47" xr6:coauthVersionMax="47" xr10:uidLastSave="{01A2B0F3-E0E8-4A7F-BB2C-D65ED0784A31}"/>
  <workbookProtection workbookAlgorithmName="SHA-512" workbookHashValue="xo5NocYa2jsi4zSX84yQ5UG6qiC33ks6G/IBmsk/LdoT4jP6jSeCEa6JhqiaPZ5rrN+2duywtS+7LR6q3hgZOg==" workbookSaltValue="vWmX6ioqoGo+bPMpLFrTsA==" workbookSpinCount="100000" lockStructure="1"/>
  <bookViews>
    <workbookView xWindow="-110" yWindow="-110" windowWidth="19420" windowHeight="10300" tabRatio="817" xr2:uid="{31253888-A1F0-43F6-9314-D3763128F056}"/>
  </bookViews>
  <sheets>
    <sheet name="申込書" sheetId="1" r:id="rId1"/>
    <sheet name="記入例1（新規申込）" sheetId="4" r:id="rId2"/>
    <sheet name="記入例2（予約変更）" sheetId="5" r:id="rId3"/>
    <sheet name="記入例3（キャンセル）" sheetId="6" r:id="rId4"/>
    <sheet name="協会作業用シート" sheetId="2" state="hidden" r:id="rId5"/>
    <sheet name="協会料金計算" sheetId="3" state="hidden" r:id="rId6"/>
  </sheets>
  <definedNames>
    <definedName name="_xlnm.Print_Area" localSheetId="1">'記入例1（新規申込）'!$A$1:$R$110</definedName>
    <definedName name="_xlnm.Print_Area" localSheetId="2">'記入例2（予約変更）'!$A$1:$R$110</definedName>
    <definedName name="_xlnm.Print_Area" localSheetId="3">'記入例3（キャンセル）'!$A$1:$R$110</definedName>
    <definedName name="_xlnm.Print_Area" localSheetId="0">申込書!$A$1:$R$110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11" i="6" l="1"/>
  <c r="Q11" i="5"/>
  <c r="Q11" i="4"/>
  <c r="Q11" i="1"/>
  <c r="P26" i="6"/>
  <c r="P25" i="6"/>
  <c r="P24" i="6"/>
  <c r="P23" i="6"/>
  <c r="P22" i="6"/>
  <c r="P21" i="6"/>
  <c r="P20" i="6"/>
  <c r="P19" i="6"/>
  <c r="P18" i="6"/>
  <c r="P17" i="6" l="1"/>
  <c r="P26" i="5"/>
  <c r="P25" i="5"/>
  <c r="P24" i="5"/>
  <c r="P23" i="5"/>
  <c r="P22" i="5"/>
  <c r="P21" i="5"/>
  <c r="P17" i="5"/>
  <c r="P26" i="4"/>
  <c r="P25" i="4"/>
  <c r="P24" i="4"/>
  <c r="P23" i="4"/>
  <c r="P22" i="4"/>
  <c r="P21" i="4"/>
  <c r="P19" i="4"/>
  <c r="P18" i="4"/>
  <c r="P17" i="4"/>
  <c r="W17" i="3"/>
  <c r="W18" i="3"/>
  <c r="W20" i="3"/>
  <c r="W21" i="3"/>
  <c r="W22" i="3"/>
  <c r="W23" i="3"/>
  <c r="W24" i="3"/>
  <c r="W25" i="3"/>
  <c r="W16" i="3"/>
  <c r="R43" i="3"/>
  <c r="S43" i="3"/>
  <c r="T43" i="3"/>
  <c r="R44" i="3"/>
  <c r="S44" i="3"/>
  <c r="T44" i="3"/>
  <c r="R45" i="3"/>
  <c r="S45" i="3"/>
  <c r="T45" i="3"/>
  <c r="R46" i="3"/>
  <c r="S46" i="3"/>
  <c r="T46" i="3"/>
  <c r="R47" i="3"/>
  <c r="S47" i="3"/>
  <c r="T47" i="3"/>
  <c r="R48" i="3"/>
  <c r="S48" i="3"/>
  <c r="T48" i="3"/>
  <c r="R49" i="3"/>
  <c r="S49" i="3"/>
  <c r="T49" i="3"/>
  <c r="R50" i="3"/>
  <c r="S50" i="3"/>
  <c r="T50" i="3"/>
  <c r="R51" i="3"/>
  <c r="S51" i="3"/>
  <c r="T51" i="3"/>
  <c r="T42" i="3"/>
  <c r="S42" i="3"/>
  <c r="R42" i="3"/>
  <c r="U40" i="3"/>
  <c r="R30" i="3"/>
  <c r="S30" i="3"/>
  <c r="T30" i="3"/>
  <c r="R31" i="3"/>
  <c r="S31" i="3"/>
  <c r="T31" i="3"/>
  <c r="R32" i="3"/>
  <c r="S32" i="3"/>
  <c r="T32" i="3"/>
  <c r="R33" i="3"/>
  <c r="S33" i="3"/>
  <c r="T33" i="3"/>
  <c r="R34" i="3"/>
  <c r="S34" i="3"/>
  <c r="T34" i="3"/>
  <c r="R35" i="3"/>
  <c r="S35" i="3"/>
  <c r="T35" i="3"/>
  <c r="R36" i="3"/>
  <c r="S36" i="3"/>
  <c r="T36" i="3"/>
  <c r="R37" i="3"/>
  <c r="S37" i="3"/>
  <c r="T37" i="3"/>
  <c r="R38" i="3"/>
  <c r="S38" i="3"/>
  <c r="T38" i="3"/>
  <c r="T29" i="3"/>
  <c r="S29" i="3"/>
  <c r="R29" i="3"/>
  <c r="U27" i="3"/>
  <c r="U17" i="3"/>
  <c r="U18" i="3"/>
  <c r="U19" i="3"/>
  <c r="U20" i="3"/>
  <c r="V20" i="3" s="1"/>
  <c r="U21" i="3"/>
  <c r="U22" i="3"/>
  <c r="U23" i="3"/>
  <c r="U24" i="3"/>
  <c r="U25" i="3"/>
  <c r="U16" i="3"/>
  <c r="U14" i="3"/>
  <c r="R17" i="3"/>
  <c r="S17" i="3"/>
  <c r="V17" i="3" s="1"/>
  <c r="T17" i="3"/>
  <c r="R18" i="3"/>
  <c r="S18" i="3"/>
  <c r="T18" i="3"/>
  <c r="R19" i="3"/>
  <c r="S19" i="3"/>
  <c r="T19" i="3"/>
  <c r="R20" i="3"/>
  <c r="S20" i="3"/>
  <c r="T20" i="3"/>
  <c r="R21" i="3"/>
  <c r="S21" i="3"/>
  <c r="V21" i="3" s="1"/>
  <c r="T21" i="3"/>
  <c r="R22" i="3"/>
  <c r="S22" i="3"/>
  <c r="T22" i="3"/>
  <c r="R23" i="3"/>
  <c r="S23" i="3"/>
  <c r="V23" i="3" s="1"/>
  <c r="T23" i="3"/>
  <c r="R24" i="3"/>
  <c r="S24" i="3"/>
  <c r="T24" i="3"/>
  <c r="R25" i="3"/>
  <c r="S25" i="3"/>
  <c r="V25" i="3" s="1"/>
  <c r="T25" i="3"/>
  <c r="T16" i="3"/>
  <c r="S16" i="3"/>
  <c r="R16" i="3"/>
  <c r="V24" i="3"/>
  <c r="U42" i="3" l="1"/>
  <c r="U51" i="3"/>
  <c r="U50" i="3"/>
  <c r="U49" i="3"/>
  <c r="U48" i="3"/>
  <c r="V48" i="3" s="1"/>
  <c r="W48" i="3" s="1"/>
  <c r="U47" i="3"/>
  <c r="U46" i="3"/>
  <c r="U45" i="3"/>
  <c r="U44" i="3"/>
  <c r="V44" i="3" s="1"/>
  <c r="W44" i="3" s="1"/>
  <c r="U43" i="3"/>
  <c r="V51" i="3"/>
  <c r="W51" i="3" s="1"/>
  <c r="V50" i="3"/>
  <c r="W50" i="3" s="1"/>
  <c r="V49" i="3"/>
  <c r="W49" i="3" s="1"/>
  <c r="V47" i="3"/>
  <c r="W47" i="3" s="1"/>
  <c r="V46" i="3"/>
  <c r="W46" i="3" s="1"/>
  <c r="V45" i="3"/>
  <c r="W45" i="3" s="1"/>
  <c r="V43" i="3"/>
  <c r="W43" i="3" s="1"/>
  <c r="W34" i="3"/>
  <c r="U29" i="3"/>
  <c r="V29" i="3" s="1"/>
  <c r="U38" i="3"/>
  <c r="V38" i="3" s="1"/>
  <c r="W38" i="3" s="1"/>
  <c r="U37" i="3"/>
  <c r="V37" i="3" s="1"/>
  <c r="U36" i="3"/>
  <c r="V36" i="3" s="1"/>
  <c r="W36" i="3" s="1"/>
  <c r="U35" i="3"/>
  <c r="V35" i="3" s="1"/>
  <c r="U34" i="3"/>
  <c r="V34" i="3" s="1"/>
  <c r="U33" i="3"/>
  <c r="V33" i="3" s="1"/>
  <c r="U32" i="3"/>
  <c r="V32" i="3" s="1"/>
  <c r="W32" i="3" s="1"/>
  <c r="P20" i="5" s="1"/>
  <c r="U31" i="3"/>
  <c r="V31" i="3" s="1"/>
  <c r="W31" i="3" s="1"/>
  <c r="P19" i="5" s="1"/>
  <c r="U30" i="3"/>
  <c r="V30" i="3" s="1"/>
  <c r="W30" i="3" s="1"/>
  <c r="P18" i="5" s="1"/>
  <c r="W37" i="3"/>
  <c r="W33" i="3"/>
  <c r="W29" i="3"/>
  <c r="W35" i="3"/>
  <c r="V19" i="3"/>
  <c r="W19" i="3" s="1"/>
  <c r="P20" i="4" s="1"/>
  <c r="V42" i="3"/>
  <c r="W42" i="3" s="1"/>
  <c r="V22" i="3"/>
  <c r="V18" i="3"/>
  <c r="V16" i="3"/>
  <c r="N26" i="6" l="1"/>
  <c r="K26" i="6"/>
  <c r="F26" i="6"/>
  <c r="D26" i="6"/>
  <c r="N25" i="6"/>
  <c r="K25" i="6"/>
  <c r="F25" i="6"/>
  <c r="D25" i="6"/>
  <c r="N24" i="6"/>
  <c r="K24" i="6"/>
  <c r="F24" i="6"/>
  <c r="D24" i="6"/>
  <c r="N23" i="6"/>
  <c r="K23" i="6"/>
  <c r="F23" i="6"/>
  <c r="D23" i="6"/>
  <c r="N22" i="6"/>
  <c r="K22" i="6"/>
  <c r="F22" i="6"/>
  <c r="D22" i="6"/>
  <c r="N21" i="6"/>
  <c r="K21" i="6"/>
  <c r="F21" i="6"/>
  <c r="D21" i="6"/>
  <c r="N20" i="6"/>
  <c r="K20" i="6"/>
  <c r="F20" i="6"/>
  <c r="D20" i="6"/>
  <c r="N19" i="6"/>
  <c r="K19" i="6"/>
  <c r="F19" i="6"/>
  <c r="D19" i="6"/>
  <c r="N18" i="6"/>
  <c r="K18" i="6"/>
  <c r="F18" i="6"/>
  <c r="D18" i="6"/>
  <c r="N17" i="6"/>
  <c r="K17" i="6"/>
  <c r="C15" i="6"/>
  <c r="P8" i="6"/>
  <c r="N26" i="5"/>
  <c r="K26" i="5"/>
  <c r="F26" i="5"/>
  <c r="D26" i="5"/>
  <c r="N25" i="5"/>
  <c r="K25" i="5"/>
  <c r="F25" i="5"/>
  <c r="D25" i="5"/>
  <c r="N24" i="5"/>
  <c r="K24" i="5"/>
  <c r="F24" i="5"/>
  <c r="D24" i="5"/>
  <c r="N23" i="5"/>
  <c r="K23" i="5"/>
  <c r="F23" i="5"/>
  <c r="D23" i="5"/>
  <c r="N22" i="5"/>
  <c r="K22" i="5"/>
  <c r="F22" i="5"/>
  <c r="D22" i="5"/>
  <c r="N21" i="5"/>
  <c r="K21" i="5"/>
  <c r="F21" i="5"/>
  <c r="D21" i="5"/>
  <c r="N20" i="5"/>
  <c r="K20" i="5"/>
  <c r="F20" i="5"/>
  <c r="D20" i="5"/>
  <c r="N19" i="5"/>
  <c r="K19" i="5"/>
  <c r="F19" i="5"/>
  <c r="D19" i="5"/>
  <c r="N18" i="5"/>
  <c r="K18" i="5"/>
  <c r="F18" i="5"/>
  <c r="D18" i="5"/>
  <c r="N17" i="5"/>
  <c r="K17" i="5"/>
  <c r="C15" i="5"/>
  <c r="P8" i="5"/>
  <c r="P27" i="5" l="1"/>
  <c r="P27" i="6"/>
  <c r="N26" i="4"/>
  <c r="K26" i="4"/>
  <c r="F26" i="4"/>
  <c r="D26" i="4"/>
  <c r="N25" i="4"/>
  <c r="K25" i="4"/>
  <c r="F25" i="4"/>
  <c r="D25" i="4"/>
  <c r="N24" i="4"/>
  <c r="K24" i="4"/>
  <c r="F24" i="4"/>
  <c r="D24" i="4"/>
  <c r="N23" i="4"/>
  <c r="K23" i="4"/>
  <c r="F23" i="4"/>
  <c r="D23" i="4"/>
  <c r="N22" i="4"/>
  <c r="K22" i="4"/>
  <c r="F22" i="4"/>
  <c r="D22" i="4"/>
  <c r="N21" i="4"/>
  <c r="K21" i="4"/>
  <c r="F21" i="4"/>
  <c r="D21" i="4"/>
  <c r="N20" i="4"/>
  <c r="K20" i="4"/>
  <c r="F20" i="4"/>
  <c r="D20" i="4"/>
  <c r="N19" i="4"/>
  <c r="K19" i="4"/>
  <c r="F19" i="4"/>
  <c r="D19" i="4"/>
  <c r="N18" i="4"/>
  <c r="K18" i="4"/>
  <c r="F18" i="4"/>
  <c r="D18" i="4"/>
  <c r="N17" i="4"/>
  <c r="K17" i="4"/>
  <c r="C15" i="4"/>
  <c r="P8" i="4"/>
  <c r="C15" i="1"/>
  <c r="U1" i="3"/>
  <c r="U4" i="3" s="1"/>
  <c r="P23" i="1"/>
  <c r="P21" i="1"/>
  <c r="B4" i="3"/>
  <c r="B5" i="3"/>
  <c r="B6" i="3"/>
  <c r="B7" i="3"/>
  <c r="B8" i="3"/>
  <c r="B9" i="3"/>
  <c r="B10" i="3"/>
  <c r="B11" i="3"/>
  <c r="B12" i="3"/>
  <c r="B13" i="3"/>
  <c r="B14" i="3"/>
  <c r="B15" i="3"/>
  <c r="B16" i="3"/>
  <c r="B17" i="3"/>
  <c r="B18" i="3"/>
  <c r="B19" i="3"/>
  <c r="B20" i="3"/>
  <c r="B21" i="3"/>
  <c r="B22" i="3"/>
  <c r="B23" i="3"/>
  <c r="B24" i="3"/>
  <c r="B25" i="3"/>
  <c r="B26" i="3"/>
  <c r="B27" i="3"/>
  <c r="B28" i="3"/>
  <c r="B29" i="3"/>
  <c r="B30" i="3"/>
  <c r="B31" i="3"/>
  <c r="B32" i="3"/>
  <c r="B33" i="3"/>
  <c r="B34" i="3"/>
  <c r="B35" i="3"/>
  <c r="B36" i="3"/>
  <c r="B37" i="3"/>
  <c r="B38" i="3"/>
  <c r="B39" i="3"/>
  <c r="B40" i="3"/>
  <c r="B41" i="3"/>
  <c r="B42" i="3"/>
  <c r="B43" i="3"/>
  <c r="B44" i="3"/>
  <c r="B45" i="3"/>
  <c r="B46" i="3"/>
  <c r="B47" i="3"/>
  <c r="B48" i="3"/>
  <c r="B49" i="3"/>
  <c r="B50" i="3"/>
  <c r="B51" i="3"/>
  <c r="B52" i="3"/>
  <c r="B53" i="3"/>
  <c r="B54" i="3"/>
  <c r="B55" i="3"/>
  <c r="B56" i="3"/>
  <c r="B57" i="3"/>
  <c r="B58" i="3"/>
  <c r="B59" i="3"/>
  <c r="B60" i="3"/>
  <c r="B61" i="3"/>
  <c r="B62" i="3"/>
  <c r="B63" i="3"/>
  <c r="B64" i="3"/>
  <c r="B65" i="3"/>
  <c r="B66" i="3"/>
  <c r="B67" i="3"/>
  <c r="B68" i="3"/>
  <c r="B69" i="3"/>
  <c r="B70" i="3"/>
  <c r="B71" i="3"/>
  <c r="B72" i="3"/>
  <c r="B73" i="3"/>
  <c r="B74" i="3"/>
  <c r="B75" i="3"/>
  <c r="B76" i="3"/>
  <c r="B77" i="3"/>
  <c r="B78" i="3"/>
  <c r="B79" i="3"/>
  <c r="B80" i="3"/>
  <c r="B81" i="3"/>
  <c r="B82" i="3"/>
  <c r="B83" i="3"/>
  <c r="B84" i="3"/>
  <c r="B85" i="3"/>
  <c r="B86" i="3"/>
  <c r="B87" i="3"/>
  <c r="B88" i="3"/>
  <c r="B89" i="3"/>
  <c r="B90" i="3"/>
  <c r="B91" i="3"/>
  <c r="B92" i="3"/>
  <c r="B93" i="3"/>
  <c r="B94" i="3"/>
  <c r="B95" i="3"/>
  <c r="B96" i="3"/>
  <c r="B97" i="3"/>
  <c r="B98" i="3"/>
  <c r="B99" i="3"/>
  <c r="B100" i="3"/>
  <c r="B101" i="3"/>
  <c r="B102" i="3"/>
  <c r="B103" i="3"/>
  <c r="B104" i="3"/>
  <c r="B105" i="3"/>
  <c r="B106" i="3"/>
  <c r="B107" i="3"/>
  <c r="B108" i="3"/>
  <c r="B109" i="3"/>
  <c r="B110" i="3"/>
  <c r="B111" i="3"/>
  <c r="B112" i="3"/>
  <c r="B113" i="3"/>
  <c r="B114" i="3"/>
  <c r="B115" i="3"/>
  <c r="B116" i="3"/>
  <c r="B117" i="3"/>
  <c r="B118" i="3"/>
  <c r="B119" i="3"/>
  <c r="B120" i="3"/>
  <c r="B121" i="3"/>
  <c r="B122" i="3"/>
  <c r="B123" i="3"/>
  <c r="B124" i="3"/>
  <c r="B125" i="3"/>
  <c r="B126" i="3"/>
  <c r="B127" i="3"/>
  <c r="B128" i="3"/>
  <c r="B129" i="3"/>
  <c r="B130" i="3"/>
  <c r="B131" i="3"/>
  <c r="B132" i="3"/>
  <c r="B133" i="3"/>
  <c r="B134" i="3"/>
  <c r="B135" i="3"/>
  <c r="B136" i="3"/>
  <c r="B137" i="3"/>
  <c r="B138" i="3"/>
  <c r="B139" i="3"/>
  <c r="B140" i="3"/>
  <c r="B141" i="3"/>
  <c r="B142" i="3"/>
  <c r="B143" i="3"/>
  <c r="B144" i="3"/>
  <c r="B145" i="3"/>
  <c r="B146" i="3"/>
  <c r="B147" i="3"/>
  <c r="B148" i="3"/>
  <c r="B149" i="3"/>
  <c r="B150" i="3"/>
  <c r="B151" i="3"/>
  <c r="B152" i="3"/>
  <c r="B153" i="3"/>
  <c r="B154" i="3"/>
  <c r="B155" i="3"/>
  <c r="B156" i="3"/>
  <c r="B157" i="3"/>
  <c r="B158" i="3"/>
  <c r="B159" i="3"/>
  <c r="B160" i="3"/>
  <c r="B161" i="3"/>
  <c r="B162" i="3"/>
  <c r="B163" i="3"/>
  <c r="B164" i="3"/>
  <c r="B165" i="3"/>
  <c r="B166" i="3"/>
  <c r="B167" i="3"/>
  <c r="B168" i="3"/>
  <c r="B169" i="3"/>
  <c r="B170" i="3"/>
  <c r="B171" i="3"/>
  <c r="B172" i="3"/>
  <c r="B173" i="3"/>
  <c r="B174" i="3"/>
  <c r="B175" i="3"/>
  <c r="B176" i="3"/>
  <c r="B177" i="3"/>
  <c r="B178" i="3"/>
  <c r="B179" i="3"/>
  <c r="B180" i="3"/>
  <c r="B181" i="3"/>
  <c r="B182" i="3"/>
  <c r="B183" i="3"/>
  <c r="B184" i="3"/>
  <c r="B185" i="3"/>
  <c r="B186" i="3"/>
  <c r="B3" i="3"/>
  <c r="R4" i="3"/>
  <c r="S4" i="3"/>
  <c r="T4" i="3"/>
  <c r="R5" i="3"/>
  <c r="S5" i="3"/>
  <c r="T5" i="3"/>
  <c r="R6" i="3"/>
  <c r="S6" i="3"/>
  <c r="T6" i="3"/>
  <c r="R7" i="3"/>
  <c r="S7" i="3"/>
  <c r="T7" i="3"/>
  <c r="R8" i="3"/>
  <c r="S8" i="3"/>
  <c r="T8" i="3"/>
  <c r="R9" i="3"/>
  <c r="S9" i="3"/>
  <c r="T9" i="3"/>
  <c r="R10" i="3"/>
  <c r="S10" i="3"/>
  <c r="T10" i="3"/>
  <c r="R11" i="3"/>
  <c r="S11" i="3"/>
  <c r="T11" i="3"/>
  <c r="R12" i="3"/>
  <c r="S12" i="3"/>
  <c r="T12" i="3"/>
  <c r="T3" i="3"/>
  <c r="S3" i="3"/>
  <c r="R3" i="3"/>
  <c r="U9" i="3" l="1"/>
  <c r="V9" i="3" s="1"/>
  <c r="W9" i="3" s="1"/>
  <c r="U7" i="3"/>
  <c r="V7" i="3" s="1"/>
  <c r="W7" i="3" s="1"/>
  <c r="U11" i="3"/>
  <c r="V11" i="3" s="1"/>
  <c r="U6" i="3"/>
  <c r="V6" i="3" s="1"/>
  <c r="U3" i="3"/>
  <c r="U10" i="3"/>
  <c r="V10" i="3" s="1"/>
  <c r="U5" i="3"/>
  <c r="V5" i="3" s="1"/>
  <c r="U12" i="3"/>
  <c r="V12" i="3" s="1"/>
  <c r="W12" i="3" s="1"/>
  <c r="U8" i="3"/>
  <c r="V8" i="3" s="1"/>
  <c r="B188" i="3"/>
  <c r="V4" i="3"/>
  <c r="W4" i="3" s="1"/>
  <c r="B190" i="3"/>
  <c r="B189" i="3"/>
  <c r="O24" i="3"/>
  <c r="N24" i="3"/>
  <c r="O25" i="3"/>
  <c r="N25" i="3"/>
  <c r="O26" i="3"/>
  <c r="N26" i="3"/>
  <c r="O6" i="3"/>
  <c r="N6" i="3"/>
  <c r="O7" i="3"/>
  <c r="N7" i="3"/>
  <c r="O8" i="3"/>
  <c r="N8" i="3"/>
  <c r="O9" i="3"/>
  <c r="N9" i="3"/>
  <c r="O10" i="3"/>
  <c r="N10" i="3"/>
  <c r="O11" i="3"/>
  <c r="N11" i="3"/>
  <c r="O12" i="3"/>
  <c r="N12" i="3"/>
  <c r="O13" i="3"/>
  <c r="N13" i="3"/>
  <c r="O14" i="3"/>
  <c r="N14" i="3"/>
  <c r="O15" i="3"/>
  <c r="N15" i="3"/>
  <c r="O16" i="3"/>
  <c r="N16" i="3"/>
  <c r="O17" i="3"/>
  <c r="N17" i="3"/>
  <c r="O18" i="3"/>
  <c r="N18" i="3"/>
  <c r="O19" i="3"/>
  <c r="N19" i="3"/>
  <c r="O20" i="3"/>
  <c r="N20" i="3"/>
  <c r="O21" i="3"/>
  <c r="N21" i="3"/>
  <c r="O22" i="3"/>
  <c r="N22" i="3"/>
  <c r="O23" i="3"/>
  <c r="N23" i="3"/>
  <c r="N4" i="3"/>
  <c r="N5" i="3"/>
  <c r="N3" i="3"/>
  <c r="O4" i="3"/>
  <c r="O5" i="3"/>
  <c r="O3" i="3"/>
  <c r="D27" i="1" l="1"/>
  <c r="D27" i="6"/>
  <c r="D27" i="5"/>
  <c r="D27" i="4"/>
  <c r="W10" i="3"/>
  <c r="P24" i="1" s="1"/>
  <c r="W11" i="3"/>
  <c r="P25" i="1" s="1"/>
  <c r="P26" i="1"/>
  <c r="P18" i="1"/>
  <c r="W6" i="3"/>
  <c r="P20" i="1" s="1"/>
  <c r="W5" i="3"/>
  <c r="W8" i="3"/>
  <c r="P22" i="1" s="1"/>
  <c r="V3" i="3"/>
  <c r="W3" i="3" s="1"/>
  <c r="N17" i="1"/>
  <c r="K17" i="1"/>
  <c r="K18" i="1"/>
  <c r="N18" i="1"/>
  <c r="K19" i="1"/>
  <c r="N19" i="1"/>
  <c r="K20" i="1"/>
  <c r="N20" i="1"/>
  <c r="K21" i="1"/>
  <c r="N21" i="1"/>
  <c r="K22" i="1"/>
  <c r="N22" i="1"/>
  <c r="K23" i="1"/>
  <c r="N23" i="1"/>
  <c r="K24" i="1"/>
  <c r="N24" i="1"/>
  <c r="K25" i="1"/>
  <c r="N25" i="1"/>
  <c r="K26" i="1"/>
  <c r="N26" i="1"/>
  <c r="P8" i="1"/>
  <c r="P17" i="1" l="1"/>
  <c r="P19" i="1"/>
  <c r="F25" i="1"/>
  <c r="D25" i="1"/>
  <c r="F24" i="1"/>
  <c r="D24" i="1"/>
  <c r="F19" i="1"/>
  <c r="F20" i="1"/>
  <c r="F21" i="1"/>
  <c r="F22" i="1"/>
  <c r="F23" i="1"/>
  <c r="F26" i="1"/>
  <c r="F18" i="1"/>
  <c r="D19" i="1"/>
  <c r="D20" i="1"/>
  <c r="D21" i="1"/>
  <c r="D22" i="1"/>
  <c r="D23" i="1"/>
  <c r="D26" i="1"/>
  <c r="D18" i="1"/>
  <c r="P27" i="1"/>
  <c r="P27" i="4" l="1"/>
</calcChain>
</file>

<file path=xl/sharedStrings.xml><?xml version="1.0" encoding="utf-8"?>
<sst xmlns="http://schemas.openxmlformats.org/spreadsheetml/2006/main" count="1094" uniqueCount="157">
  <si>
    <t>公益社団法人２０２５年日本国際博覧会協会　宛</t>
    <rPh sb="0" eb="6">
      <t>コウエキシャダンホウジン</t>
    </rPh>
    <rPh sb="10" eb="11">
      <t>ネン</t>
    </rPh>
    <rPh sb="11" eb="20">
      <t>ニホンコクサイハクランカイキョウカイ</t>
    </rPh>
    <rPh sb="21" eb="22">
      <t>アテ</t>
    </rPh>
    <phoneticPr fontId="1"/>
  </si>
  <si>
    <t>申込者情報</t>
    <rPh sb="0" eb="5">
      <t>モウシコミシャジョウホウ</t>
    </rPh>
    <phoneticPr fontId="1"/>
  </si>
  <si>
    <t>担当者氏名</t>
    <rPh sb="0" eb="5">
      <t>タントウシャシメイ</t>
    </rPh>
    <phoneticPr fontId="1"/>
  </si>
  <si>
    <t>フリガナ</t>
    <phoneticPr fontId="1"/>
  </si>
  <si>
    <t>電話番号</t>
    <rPh sb="0" eb="4">
      <t>デンワバンゴウ</t>
    </rPh>
    <phoneticPr fontId="1"/>
  </si>
  <si>
    <t>ツアー名</t>
    <rPh sb="3" eb="4">
      <t>メイ</t>
    </rPh>
    <phoneticPr fontId="1"/>
  </si>
  <si>
    <t>＜注意事項＞</t>
    <rPh sb="1" eb="5">
      <t>チュウイジコウ</t>
    </rPh>
    <phoneticPr fontId="1"/>
  </si>
  <si>
    <t>＜ご利用案内＞</t>
    <rPh sb="2" eb="6">
      <t>リヨウアンナイ</t>
    </rPh>
    <phoneticPr fontId="1"/>
  </si>
  <si>
    <t>　 なお、期限までにご入金が確認できない場合、仮予約を自動キャンセルしますのでご了承ください。</t>
    <phoneticPr fontId="1"/>
  </si>
  <si>
    <t>新規予約</t>
    <rPh sb="0" eb="2">
      <t>シンキ</t>
    </rPh>
    <rPh sb="2" eb="4">
      <t>ヨヤク</t>
    </rPh>
    <phoneticPr fontId="1"/>
  </si>
  <si>
    <t>要</t>
    <rPh sb="0" eb="1">
      <t>ヨウ</t>
    </rPh>
    <phoneticPr fontId="1"/>
  </si>
  <si>
    <t>不要</t>
    <rPh sb="0" eb="2">
      <t>フヨウ</t>
    </rPh>
    <phoneticPr fontId="1"/>
  </si>
  <si>
    <t>申込内容選択肢</t>
    <rPh sb="0" eb="4">
      <t>モウシコミナイヨウ</t>
    </rPh>
    <rPh sb="4" eb="7">
      <t>センタクシ</t>
    </rPh>
    <phoneticPr fontId="1"/>
  </si>
  <si>
    <t>領収書選択肢</t>
    <rPh sb="0" eb="3">
      <t>リョウシュウショ</t>
    </rPh>
    <rPh sb="3" eb="6">
      <t>センタクシ</t>
    </rPh>
    <phoneticPr fontId="1"/>
  </si>
  <si>
    <t>1台目</t>
    <rPh sb="1" eb="3">
      <t>ダイメ</t>
    </rPh>
    <phoneticPr fontId="1"/>
  </si>
  <si>
    <t>ご利用月選択肢</t>
    <rPh sb="1" eb="3">
      <t>リヨウ</t>
    </rPh>
    <rPh sb="3" eb="4">
      <t>ツキ</t>
    </rPh>
    <rPh sb="4" eb="7">
      <t>センタクシ</t>
    </rPh>
    <phoneticPr fontId="1"/>
  </si>
  <si>
    <t>2台目</t>
    <rPh sb="1" eb="3">
      <t>ダイメ</t>
    </rPh>
    <phoneticPr fontId="1"/>
  </si>
  <si>
    <t>3台目</t>
    <rPh sb="1" eb="3">
      <t>ダイメ</t>
    </rPh>
    <phoneticPr fontId="1"/>
  </si>
  <si>
    <t>4台目</t>
    <rPh sb="1" eb="3">
      <t>ダイメ</t>
    </rPh>
    <phoneticPr fontId="1"/>
  </si>
  <si>
    <t>5台目</t>
    <rPh sb="1" eb="3">
      <t>ダイメ</t>
    </rPh>
    <phoneticPr fontId="1"/>
  </si>
  <si>
    <t>6台目</t>
    <rPh sb="1" eb="3">
      <t>ダイメ</t>
    </rPh>
    <phoneticPr fontId="1"/>
  </si>
  <si>
    <t>7台目</t>
    <rPh sb="1" eb="3">
      <t>ダイメ</t>
    </rPh>
    <phoneticPr fontId="1"/>
  </si>
  <si>
    <t>8台目</t>
    <rPh sb="1" eb="3">
      <t>ダイメ</t>
    </rPh>
    <phoneticPr fontId="1"/>
  </si>
  <si>
    <t>利用金額</t>
    <rPh sb="0" eb="4">
      <t>リヨウキンガク</t>
    </rPh>
    <phoneticPr fontId="1"/>
  </si>
  <si>
    <t>降車場入庫時間選択肢</t>
    <rPh sb="0" eb="3">
      <t>コウシャジョウ</t>
    </rPh>
    <rPh sb="3" eb="10">
      <t>ニュウコジカンセンタクシ</t>
    </rPh>
    <phoneticPr fontId="1"/>
  </si>
  <si>
    <t>キャンセル</t>
    <phoneticPr fontId="1"/>
  </si>
  <si>
    <t>合計金額</t>
    <rPh sb="0" eb="4">
      <t>ゴウケイキンガク</t>
    </rPh>
    <phoneticPr fontId="1"/>
  </si>
  <si>
    <t>乗車場入庫時間選択肢</t>
    <rPh sb="0" eb="2">
      <t>ジョウシャ</t>
    </rPh>
    <rPh sb="2" eb="3">
      <t>ジョウ</t>
    </rPh>
    <rPh sb="3" eb="10">
      <t>ニュウコジカンセンタクシ</t>
    </rPh>
    <phoneticPr fontId="1"/>
  </si>
  <si>
    <t>利用有無の選択肢</t>
    <rPh sb="0" eb="4">
      <t>リヨウウム</t>
    </rPh>
    <rPh sb="5" eb="8">
      <t>センタクシ</t>
    </rPh>
    <phoneticPr fontId="1"/>
  </si>
  <si>
    <t>有</t>
    <rPh sb="0" eb="1">
      <t>アリ</t>
    </rPh>
    <phoneticPr fontId="1"/>
  </si>
  <si>
    <t>無</t>
    <rPh sb="0" eb="1">
      <t>ナシ</t>
    </rPh>
    <phoneticPr fontId="1"/>
  </si>
  <si>
    <t>月</t>
  </si>
  <si>
    <t>月</t>
    <rPh sb="0" eb="1">
      <t>ガツ</t>
    </rPh>
    <phoneticPr fontId="1"/>
  </si>
  <si>
    <t>日</t>
  </si>
  <si>
    <t>日</t>
    <rPh sb="0" eb="1">
      <t>ニチ</t>
    </rPh>
    <phoneticPr fontId="1"/>
  </si>
  <si>
    <t>ご利用日選択肢</t>
    <rPh sb="1" eb="3">
      <t>リヨウ</t>
    </rPh>
    <rPh sb="3" eb="4">
      <t>ニチ</t>
    </rPh>
    <rPh sb="4" eb="7">
      <t>センタクシ</t>
    </rPh>
    <phoneticPr fontId="1"/>
  </si>
  <si>
    <t xml:space="preserve"> 　</t>
    <phoneticPr fontId="1"/>
  </si>
  <si>
    <t xml:space="preserve">　 </t>
    <phoneticPr fontId="1"/>
  </si>
  <si>
    <t>○予約証をバス運転手へ配付し、当日は必ず掲示してください。予約証をお忘れの場合、ご利用いただけませんので、必ずご持参ください。</t>
    <phoneticPr fontId="1"/>
  </si>
  <si>
    <t>＜料金表＞</t>
    <rPh sb="1" eb="4">
      <t>リョウキンヒョウ</t>
    </rPh>
    <phoneticPr fontId="1"/>
  </si>
  <si>
    <t>変更・キャンセル</t>
    <rPh sb="0" eb="1">
      <t>ヘン</t>
    </rPh>
    <rPh sb="1" eb="2">
      <t>サラ</t>
    </rPh>
    <phoneticPr fontId="1"/>
  </si>
  <si>
    <t>ご利用情報</t>
    <phoneticPr fontId="1"/>
  </si>
  <si>
    <t>9台目</t>
    <rPh sb="1" eb="3">
      <t>ダイメ</t>
    </rPh>
    <phoneticPr fontId="1"/>
  </si>
  <si>
    <t>10台目</t>
    <rPh sb="2" eb="4">
      <t>ダイメ</t>
    </rPh>
    <phoneticPr fontId="1"/>
  </si>
  <si>
    <t>申込者情報の変更有無</t>
    <rPh sb="0" eb="3">
      <t>モウシコミシャ</t>
    </rPh>
    <rPh sb="3" eb="5">
      <t>ジョウホウ</t>
    </rPh>
    <rPh sb="6" eb="8">
      <t>ヘンコウ</t>
    </rPh>
    <rPh sb="8" eb="10">
      <t>ウム</t>
    </rPh>
    <phoneticPr fontId="1"/>
  </si>
  <si>
    <t>申込者情報変更有無選択肢</t>
    <rPh sb="0" eb="3">
      <t>モウシコミシャ</t>
    </rPh>
    <rPh sb="3" eb="5">
      <t>ジョウホウ</t>
    </rPh>
    <rPh sb="5" eb="7">
      <t>ヘンコウ</t>
    </rPh>
    <rPh sb="7" eb="9">
      <t>ウム</t>
    </rPh>
    <rPh sb="9" eb="12">
      <t>センタクシ</t>
    </rPh>
    <phoneticPr fontId="1"/>
  </si>
  <si>
    <t>新規</t>
    <rPh sb="0" eb="2">
      <t>シンキ</t>
    </rPh>
    <phoneticPr fontId="1"/>
  </si>
  <si>
    <t>変更なし</t>
    <rPh sb="0" eb="2">
      <t>ヘンコウ</t>
    </rPh>
    <phoneticPr fontId="1"/>
  </si>
  <si>
    <t>変更有</t>
    <rPh sb="0" eb="2">
      <t>ヘンコウ</t>
    </rPh>
    <rPh sb="2" eb="3">
      <t>アリ</t>
    </rPh>
    <phoneticPr fontId="1"/>
  </si>
  <si>
    <t>変更内容選択肢</t>
    <rPh sb="0" eb="2">
      <t>ヘンコウ</t>
    </rPh>
    <rPh sb="2" eb="4">
      <t>ナイヨウ</t>
    </rPh>
    <rPh sb="4" eb="7">
      <t>センタクシ</t>
    </rPh>
    <phoneticPr fontId="1"/>
  </si>
  <si>
    <t>追加</t>
    <rPh sb="0" eb="2">
      <t>ツイカ</t>
    </rPh>
    <phoneticPr fontId="1"/>
  </si>
  <si>
    <t>変更内容選択
(キャンセル
　／追加)</t>
    <rPh sb="0" eb="2">
      <t>ヘンコウ</t>
    </rPh>
    <rPh sb="2" eb="4">
      <t>ナイヨウ</t>
    </rPh>
    <rPh sb="4" eb="6">
      <t>センタク</t>
    </rPh>
    <rPh sb="16" eb="18">
      <t>ツイカ</t>
    </rPh>
    <phoneticPr fontId="1"/>
  </si>
  <si>
    <t>メール
アドレス</t>
    <phoneticPr fontId="1"/>
  </si>
  <si>
    <t>利用の有無</t>
    <phoneticPr fontId="1"/>
  </si>
  <si>
    <t>入庫時間</t>
    <phoneticPr fontId="1"/>
  </si>
  <si>
    <t>出庫時間</t>
    <phoneticPr fontId="1"/>
  </si>
  <si>
    <r>
      <rPr>
        <sz val="14"/>
        <color theme="1"/>
        <rFont val="BIZ UDPゴシック"/>
        <family val="3"/>
        <charset val="128"/>
      </rPr>
      <t>降車場</t>
    </r>
    <r>
      <rPr>
        <sz val="11"/>
        <color theme="1"/>
        <rFont val="BIZ UDPゴシック"/>
        <family val="3"/>
        <charset val="128"/>
      </rPr>
      <t>（１回利用）</t>
    </r>
    <rPh sb="0" eb="3">
      <t>コウシャジョウ</t>
    </rPh>
    <rPh sb="5" eb="6">
      <t>カイ</t>
    </rPh>
    <rPh sb="6" eb="8">
      <t>リヨウ</t>
    </rPh>
    <phoneticPr fontId="1"/>
  </si>
  <si>
    <r>
      <rPr>
        <sz val="14"/>
        <color theme="1"/>
        <rFont val="BIZ UDPゴシック"/>
        <family val="3"/>
        <charset val="128"/>
      </rPr>
      <t>乗車場</t>
    </r>
    <r>
      <rPr>
        <sz val="11"/>
        <color theme="1"/>
        <rFont val="BIZ UDPゴシック"/>
        <family val="3"/>
        <charset val="128"/>
      </rPr>
      <t>（１回利用）</t>
    </r>
    <rPh sb="0" eb="2">
      <t>ジョウシャ</t>
    </rPh>
    <rPh sb="2" eb="3">
      <t>ジョウ</t>
    </rPh>
    <rPh sb="5" eb="6">
      <t>カイ</t>
    </rPh>
    <rPh sb="6" eb="8">
      <t>リヨウ</t>
    </rPh>
    <phoneticPr fontId="1"/>
  </si>
  <si>
    <t>【協会記入】
通信欄</t>
    <rPh sb="7" eb="10">
      <t>ツウシンラン</t>
    </rPh>
    <phoneticPr fontId="1"/>
  </si>
  <si>
    <r>
      <t xml:space="preserve">領収書の宛名
</t>
    </r>
    <r>
      <rPr>
        <sz val="9"/>
        <color theme="1"/>
        <rFont val="BIZ UDPゴシック"/>
        <family val="3"/>
        <charset val="128"/>
      </rPr>
      <t>（ご希望の場合）</t>
    </r>
    <rPh sb="0" eb="3">
      <t>リョウシュウショ</t>
    </rPh>
    <rPh sb="4" eb="6">
      <t>アテナ</t>
    </rPh>
    <rPh sb="9" eb="11">
      <t>キボウ</t>
    </rPh>
    <rPh sb="12" eb="14">
      <t>バアイ</t>
    </rPh>
    <phoneticPr fontId="1"/>
  </si>
  <si>
    <t>○必要事項を記入し、メール送付してください（kotsu-busparking@expo2025.or.jp）。</t>
    <rPh sb="1" eb="5">
      <t>ヒツヨウジコウ</t>
    </rPh>
    <rPh sb="6" eb="8">
      <t>キニュウ</t>
    </rPh>
    <rPh sb="13" eb="15">
      <t>ソウフ</t>
    </rPh>
    <phoneticPr fontId="1"/>
  </si>
  <si>
    <t>　 ご入金確認後、ご利用日の２営業日前までに予約証を送付します。予約証を速やかにお届けするため、振込予定日を仮予約完了のメールに返信してください。</t>
    <rPh sb="54" eb="59">
      <t>カリヨヤクカンリョウ</t>
    </rPh>
    <phoneticPr fontId="1"/>
  </si>
  <si>
    <t>　 空き状況に応じ、博覧会協会から申込結果（仮予約の可否、予約可能な場合は予約番号付与）をお知らせします。</t>
    <phoneticPr fontId="1"/>
  </si>
  <si>
    <t>（選択してください）</t>
    <rPh sb="1" eb="3">
      <t>センタク</t>
    </rPh>
    <phoneticPr fontId="1"/>
  </si>
  <si>
    <t>現在選択されているご利用日に対する予約申込および支払の期限は</t>
    <phoneticPr fontId="1"/>
  </si>
  <si>
    <t>右欄で申込内容を選択してください。　：</t>
    <rPh sb="0" eb="1">
      <t>ミギ</t>
    </rPh>
    <rPh sb="1" eb="2">
      <t>ラン</t>
    </rPh>
    <rPh sb="3" eb="7">
      <t>モウシコミナイヨウ</t>
    </rPh>
    <rPh sb="8" eb="10">
      <t>センタク</t>
    </rPh>
    <phoneticPr fontId="1"/>
  </si>
  <si>
    <t>２０２５年</t>
    <rPh sb="4" eb="5">
      <t>ネン</t>
    </rPh>
    <phoneticPr fontId="1"/>
  </si>
  <si>
    <t>価格設定</t>
    <rPh sb="0" eb="2">
      <t>カカク</t>
    </rPh>
    <rPh sb="2" eb="4">
      <t>セッテイ</t>
    </rPh>
    <phoneticPr fontId="1"/>
  </si>
  <si>
    <t>備考</t>
    <rPh sb="0" eb="2">
      <t>ビコウ</t>
    </rPh>
    <phoneticPr fontId="1"/>
  </si>
  <si>
    <t>日</t>
    <rPh sb="0" eb="1">
      <t>ヒ</t>
    </rPh>
    <phoneticPr fontId="1"/>
  </si>
  <si>
    <t>平常料金</t>
  </si>
  <si>
    <t>閑散料金</t>
  </si>
  <si>
    <t>火</t>
  </si>
  <si>
    <t>水</t>
  </si>
  <si>
    <t>木</t>
  </si>
  <si>
    <t>金</t>
  </si>
  <si>
    <t>土</t>
  </si>
  <si>
    <t>繁忙料金</t>
  </si>
  <si>
    <t>土GW</t>
  </si>
  <si>
    <t>日GW</t>
  </si>
  <si>
    <t>月GW</t>
  </si>
  <si>
    <t>火祝GW</t>
    <rPh sb="1" eb="2">
      <t>シュク</t>
    </rPh>
    <phoneticPr fontId="1"/>
  </si>
  <si>
    <t>水GW</t>
  </si>
  <si>
    <t>木GW</t>
  </si>
  <si>
    <t>金GW</t>
  </si>
  <si>
    <t>土祝GW</t>
    <rPh sb="1" eb="2">
      <t>シュク</t>
    </rPh>
    <phoneticPr fontId="1"/>
  </si>
  <si>
    <t>日祝GW</t>
    <rPh sb="1" eb="2">
      <t>シュク</t>
    </rPh>
    <phoneticPr fontId="1"/>
  </si>
  <si>
    <t>月祝GW</t>
    <rPh sb="1" eb="2">
      <t>シュク</t>
    </rPh>
    <phoneticPr fontId="1"/>
  </si>
  <si>
    <t>月祝</t>
  </si>
  <si>
    <t>土盆</t>
  </si>
  <si>
    <t>日盆</t>
  </si>
  <si>
    <t>月祝盆</t>
  </si>
  <si>
    <t>火盆</t>
    <rPh sb="1" eb="2">
      <t>ボン</t>
    </rPh>
    <phoneticPr fontId="1"/>
  </si>
  <si>
    <t>水盆</t>
  </si>
  <si>
    <t>木盆</t>
  </si>
  <si>
    <t>金盆</t>
  </si>
  <si>
    <t>火祝</t>
  </si>
  <si>
    <t>降車</t>
    <rPh sb="0" eb="2">
      <t>コウシャ</t>
    </rPh>
    <phoneticPr fontId="1"/>
  </si>
  <si>
    <t>乗車</t>
    <rPh sb="0" eb="2">
      <t>ジョウシャ</t>
    </rPh>
    <phoneticPr fontId="1"/>
  </si>
  <si>
    <t>待機場</t>
    <rPh sb="0" eb="3">
      <t>タイキジョウ</t>
    </rPh>
    <phoneticPr fontId="1"/>
  </si>
  <si>
    <t>利用日</t>
    <rPh sb="0" eb="3">
      <t>リヨウビ</t>
    </rPh>
    <phoneticPr fontId="1"/>
  </si>
  <si>
    <t>料金</t>
    <rPh sb="0" eb="2">
      <t>リョウキン</t>
    </rPh>
    <phoneticPr fontId="1"/>
  </si>
  <si>
    <t>一般道加算</t>
    <rPh sb="0" eb="2">
      <t>イッパン</t>
    </rPh>
    <rPh sb="2" eb="3">
      <t>ドウ</t>
    </rPh>
    <rPh sb="3" eb="5">
      <t>カサン</t>
    </rPh>
    <phoneticPr fontId="1"/>
  </si>
  <si>
    <t>阪高中心部迂回</t>
    <rPh sb="0" eb="5">
      <t>ハンコウチュウシンブ</t>
    </rPh>
    <rPh sb="5" eb="7">
      <t>ウカイ</t>
    </rPh>
    <phoneticPr fontId="1"/>
  </si>
  <si>
    <t>合計</t>
    <rPh sb="0" eb="2">
      <t>ゴウケイ</t>
    </rPh>
    <phoneticPr fontId="1"/>
  </si>
  <si>
    <t>コード</t>
    <phoneticPr fontId="1"/>
  </si>
  <si>
    <t>利用日
繁忙1</t>
    <rPh sb="0" eb="3">
      <t>リヨウビ</t>
    </rPh>
    <rPh sb="4" eb="6">
      <t>ハンボウ</t>
    </rPh>
    <phoneticPr fontId="1"/>
  </si>
  <si>
    <r>
      <rPr>
        <b/>
        <sz val="11"/>
        <color rgb="FFFF0000"/>
        <rFont val="游ゴシック"/>
        <family val="3"/>
        <charset val="128"/>
        <scheme val="minor"/>
      </rPr>
      <t>待</t>
    </r>
    <r>
      <rPr>
        <sz val="11"/>
        <color theme="1"/>
        <rFont val="游ゴシック"/>
        <family val="2"/>
        <charset val="128"/>
        <scheme val="minor"/>
      </rPr>
      <t>機場</t>
    </r>
    <rPh sb="0" eb="3">
      <t>タイキジョウ</t>
    </rPh>
    <phoneticPr fontId="1"/>
  </si>
  <si>
    <r>
      <t>コード
降+乗+</t>
    </r>
    <r>
      <rPr>
        <b/>
        <sz val="11"/>
        <color rgb="FFFF0000"/>
        <rFont val="游ゴシック"/>
        <family val="3"/>
        <charset val="128"/>
        <scheme val="minor"/>
      </rPr>
      <t>待</t>
    </r>
    <r>
      <rPr>
        <sz val="11"/>
        <color theme="1"/>
        <rFont val="游ゴシック"/>
        <family val="2"/>
        <charset val="128"/>
        <scheme val="minor"/>
      </rPr>
      <t>+日</t>
    </r>
    <rPh sb="4" eb="5">
      <t>オ</t>
    </rPh>
    <rPh sb="6" eb="7">
      <t>ジョウ</t>
    </rPh>
    <rPh sb="8" eb="9">
      <t>マ</t>
    </rPh>
    <rPh sb="10" eb="11">
      <t>ヒ</t>
    </rPh>
    <phoneticPr fontId="1"/>
  </si>
  <si>
    <t>台数</t>
    <rPh sb="0" eb="2">
      <t>ダイスウ</t>
    </rPh>
    <phoneticPr fontId="1"/>
  </si>
  <si>
    <t>料金テーブル</t>
    <rPh sb="0" eb="2">
      <t>リョウキン</t>
    </rPh>
    <phoneticPr fontId="1"/>
  </si>
  <si>
    <t>降車場</t>
    <rPh sb="0" eb="3">
      <t>コウシャジョウ</t>
    </rPh>
    <phoneticPr fontId="1"/>
  </si>
  <si>
    <t>乗車場</t>
    <rPh sb="0" eb="3">
      <t>ジョウシャジョウ</t>
    </rPh>
    <phoneticPr fontId="1"/>
  </si>
  <si>
    <t>利用日
料金種別</t>
    <rPh sb="0" eb="3">
      <t>リヨウビ</t>
    </rPh>
    <rPh sb="4" eb="6">
      <t>リョウキン</t>
    </rPh>
    <rPh sb="6" eb="8">
      <t>シュベツ</t>
    </rPh>
    <phoneticPr fontId="1"/>
  </si>
  <si>
    <t>申込内容（コード化）と料金算出</t>
    <rPh sb="0" eb="2">
      <t>モウシコミ</t>
    </rPh>
    <rPh sb="2" eb="4">
      <t>ナイヨウ</t>
    </rPh>
    <rPh sb="8" eb="9">
      <t>カ</t>
    </rPh>
    <rPh sb="11" eb="13">
      <t>リョウキン</t>
    </rPh>
    <rPh sb="13" eb="15">
      <t>サンシュツ</t>
    </rPh>
    <phoneticPr fontId="1"/>
  </si>
  <si>
    <t>利用日毎の料金種別カレンダー</t>
    <rPh sb="0" eb="3">
      <t>リヨウビ</t>
    </rPh>
    <rPh sb="3" eb="4">
      <t>ゴト</t>
    </rPh>
    <rPh sb="5" eb="9">
      <t>リョウキンシュベツ</t>
    </rPh>
    <phoneticPr fontId="1"/>
  </si>
  <si>
    <t>規約同意の選択肢</t>
    <rPh sb="0" eb="4">
      <t>キヤクドウイ</t>
    </rPh>
    <rPh sb="5" eb="8">
      <t>センタクシ</t>
    </rPh>
    <phoneticPr fontId="1"/>
  </si>
  <si>
    <t>確認済</t>
    <rPh sb="0" eb="2">
      <t>カクニン</t>
    </rPh>
    <rPh sb="2" eb="3">
      <t>スミ</t>
    </rPh>
    <phoneticPr fontId="1"/>
  </si>
  <si>
    <t>―</t>
    <phoneticPr fontId="1"/>
  </si>
  <si>
    <t>　申込書
　記入日：</t>
    <phoneticPr fontId="1"/>
  </si>
  <si>
    <t>先に利用規約等の同意確認欄を選択ください</t>
    <rPh sb="0" eb="1">
      <t>サキ</t>
    </rPh>
    <rPh sb="2" eb="6">
      <t>リヨウキヤク</t>
    </rPh>
    <rPh sb="6" eb="7">
      <t>トウ</t>
    </rPh>
    <rPh sb="8" eb="10">
      <t>ドウイ</t>
    </rPh>
    <rPh sb="10" eb="12">
      <t>カクニン</t>
    </rPh>
    <rPh sb="12" eb="13">
      <t>ラン</t>
    </rPh>
    <rPh sb="14" eb="16">
      <t>センタク</t>
    </rPh>
    <phoneticPr fontId="1"/>
  </si>
  <si>
    <t>←選択（同意確認欄）</t>
    <rPh sb="1" eb="3">
      <t>センタク</t>
    </rPh>
    <rPh sb="4" eb="6">
      <t>ドウイ</t>
    </rPh>
    <rPh sb="6" eb="8">
      <t>カクニン</t>
    </rPh>
    <rPh sb="8" eb="9">
      <t>ラン</t>
    </rPh>
    <phoneticPr fontId="1"/>
  </si>
  <si>
    <t>※２　個人でお申込みの方は、記載不要です。</t>
    <rPh sb="3" eb="5">
      <t>コジン</t>
    </rPh>
    <rPh sb="7" eb="9">
      <t>モウシコ</t>
    </rPh>
    <rPh sb="11" eb="12">
      <t>カタ</t>
    </rPh>
    <rPh sb="14" eb="16">
      <t>キサイ</t>
    </rPh>
    <rPh sb="16" eb="18">
      <t>フヨウ</t>
    </rPh>
    <phoneticPr fontId="1"/>
  </si>
  <si>
    <t>※１　バスターミナル入退場予約サービス規約　https://busparking-reserve.expo2025.or.jp/guide/rules/reserve-service/　、個人情報保護方針　https://www.expo2025.or.jp/privacy/　、</t>
    <phoneticPr fontId="1"/>
  </si>
  <si>
    <t>　　　 特定商取引法に基づく表記　https://busparking-reserve.expo2025.or.jp/guide/rules/expo-trade/  をご確認ください。</t>
    <rPh sb="86" eb="88">
      <t>カクニン</t>
    </rPh>
    <phoneticPr fontId="1"/>
  </si>
  <si>
    <t>団体事業者名　※２</t>
    <rPh sb="0" eb="6">
      <t>ダンタイジギョウシャメイ</t>
    </rPh>
    <phoneticPr fontId="1"/>
  </si>
  <si>
    <t>バスターミナル入退場予約システム内に掲載の利用規約等に同意します。※１　：</t>
    <rPh sb="7" eb="10">
      <t>ニュウタイジョウ</t>
    </rPh>
    <rPh sb="10" eb="12">
      <t>ヨヤク</t>
    </rPh>
    <rPh sb="16" eb="17">
      <t>ナイ</t>
    </rPh>
    <rPh sb="18" eb="20">
      <t>ケイサイ</t>
    </rPh>
    <rPh sb="21" eb="26">
      <t>リヨウキヤクトウ</t>
    </rPh>
    <rPh sb="27" eb="29">
      <t>ドウイ</t>
    </rPh>
    <phoneticPr fontId="1"/>
  </si>
  <si>
    <t>領収書のご希望　※３</t>
    <phoneticPr fontId="1"/>
  </si>
  <si>
    <r>
      <t>ご利用日　</t>
    </r>
    <r>
      <rPr>
        <sz val="12"/>
        <color theme="1"/>
        <rFont val="BIZ UDPゴシック"/>
        <family val="3"/>
        <charset val="128"/>
      </rPr>
      <t>※５</t>
    </r>
    <rPh sb="1" eb="3">
      <t>リヨウ</t>
    </rPh>
    <rPh sb="3" eb="4">
      <t>ビ</t>
    </rPh>
    <phoneticPr fontId="1"/>
  </si>
  <si>
    <r>
      <t xml:space="preserve">待機場 </t>
    </r>
    <r>
      <rPr>
        <sz val="12"/>
        <color theme="1"/>
        <rFont val="BIZ UDPゴシック"/>
        <family val="3"/>
        <charset val="128"/>
      </rPr>
      <t>※６</t>
    </r>
    <rPh sb="0" eb="3">
      <t>タイキジョウ</t>
    </rPh>
    <phoneticPr fontId="1"/>
  </si>
  <si>
    <t>※６　待機場のみの利用はできません。</t>
    <phoneticPr fontId="1"/>
  </si>
  <si>
    <t>※５　複数日の予約をご希望の場合、または同一日に11台以上利用される等で記載欄（行）が不足する場合は、複数の予約申込書を作成ください。</t>
    <phoneticPr fontId="1"/>
  </si>
  <si>
    <t>※３　領収書は全台まとめて１枚発行し、合計金額を記載します（明細の記載あり）。</t>
    <phoneticPr fontId="1"/>
  </si>
  <si>
    <t>　 また、予約状況を随時以下のサイトで更新しますので、申込前にご確認ください。満空状況は予約状況の反映に時間を要しますので、満車の場合はご了承ください。</t>
    <rPh sb="5" eb="9">
      <t>ヨヤクジョウキョウ</t>
    </rPh>
    <rPh sb="10" eb="12">
      <t>ズイジ</t>
    </rPh>
    <rPh sb="12" eb="14">
      <t>イカ</t>
    </rPh>
    <rPh sb="19" eb="21">
      <t>コウシン</t>
    </rPh>
    <rPh sb="27" eb="30">
      <t>モウシコミマエ</t>
    </rPh>
    <rPh sb="32" eb="34">
      <t>カクニン</t>
    </rPh>
    <rPh sb="44" eb="48">
      <t>ヨヤクジョウキョウ</t>
    </rPh>
    <rPh sb="49" eb="51">
      <t>ハンエイ</t>
    </rPh>
    <rPh sb="52" eb="54">
      <t>ジカン</t>
    </rPh>
    <rPh sb="55" eb="56">
      <t>ヨウ</t>
    </rPh>
    <rPh sb="62" eb="64">
      <t>マンシャ</t>
    </rPh>
    <rPh sb="65" eb="67">
      <t>バアイ</t>
    </rPh>
    <phoneticPr fontId="1"/>
  </si>
  <si>
    <t>　 https://forms.office.com/r/JnXgqcqhyU</t>
    <phoneticPr fontId="1"/>
  </si>
  <si>
    <t>の　12:00　です。</t>
    <phoneticPr fontId="1"/>
  </si>
  <si>
    <t>●●会社</t>
    <phoneticPr fontId="1"/>
  </si>
  <si>
    <t>●●　●●</t>
    <phoneticPr fontId="1"/>
  </si>
  <si>
    <t>マルマル　マルマル</t>
    <phoneticPr fontId="1"/>
  </si>
  <si>
    <t>xyz@oooooooooo</t>
    <phoneticPr fontId="1"/>
  </si>
  <si>
    <t>0699999999</t>
    <phoneticPr fontId="1"/>
  </si>
  <si>
    <t>●●会社　営業部</t>
    <phoneticPr fontId="1"/>
  </si>
  <si>
    <t>記入例１</t>
    <rPh sb="0" eb="3">
      <t>キニュウレイ</t>
    </rPh>
    <phoneticPr fontId="1"/>
  </si>
  <si>
    <t>記入例２</t>
    <rPh sb="0" eb="3">
      <t>キニュウレイ</t>
    </rPh>
    <phoneticPr fontId="1"/>
  </si>
  <si>
    <t>記入例３</t>
    <rPh sb="0" eb="3">
      <t>キニュウレイ</t>
    </rPh>
    <phoneticPr fontId="1"/>
  </si>
  <si>
    <t>●●ツアー１班</t>
    <rPh sb="6" eb="7">
      <t>ハン</t>
    </rPh>
    <phoneticPr fontId="1"/>
  </si>
  <si>
    <t>●●ツアー２班</t>
    <rPh sb="6" eb="7">
      <t>ハン</t>
    </rPh>
    <phoneticPr fontId="1"/>
  </si>
  <si>
    <t>●●ツアー３班</t>
    <rPh sb="6" eb="7">
      <t>ハン</t>
    </rPh>
    <phoneticPr fontId="1"/>
  </si>
  <si>
    <t>×××団体旅行</t>
    <rPh sb="3" eb="7">
      <t>ダンタイリョコウ</t>
    </rPh>
    <phoneticPr fontId="1"/>
  </si>
  <si>
    <t>キャンセル</t>
  </si>
  <si>
    <t>シカク　マル</t>
    <phoneticPr fontId="1"/>
  </si>
  <si>
    <t>□　●</t>
    <phoneticPr fontId="1"/>
  </si>
  <si>
    <t>※４　仮予約の完了時に予約番号を記載の上、メールで返信します。</t>
    <rPh sb="25" eb="27">
      <t>ヘンシン</t>
    </rPh>
    <phoneticPr fontId="1"/>
  </si>
  <si>
    <t>○仮予約完了のお知らせ時に銀行振込情報をご案内しますので、利用日前日から起算して１０日前の12時までに銀行振込により利用料金をお支払ください。</t>
    <rPh sb="17" eb="19">
      <t>ジョウホウ</t>
    </rPh>
    <rPh sb="21" eb="23">
      <t>アンナイ</t>
    </rPh>
    <rPh sb="29" eb="31">
      <t>リヨウ</t>
    </rPh>
    <rPh sb="47" eb="48">
      <t>ジ</t>
    </rPh>
    <rPh sb="58" eb="62">
      <t>リヨウリョウキン</t>
    </rPh>
    <phoneticPr fontId="1"/>
  </si>
  <si>
    <t>夢洲障がい者用バス乗降場・舞洲待機場　予約（新規／変更・キャンセル）申込書</t>
    <rPh sb="0" eb="3">
      <t>ユメシマショウ</t>
    </rPh>
    <rPh sb="5" eb="7">
      <t>シャヨウ</t>
    </rPh>
    <rPh sb="9" eb="12">
      <t>ジョウコウジョウ</t>
    </rPh>
    <rPh sb="13" eb="15">
      <t>マイシマ</t>
    </rPh>
    <rPh sb="15" eb="18">
      <t>タイキジョウ</t>
    </rPh>
    <rPh sb="19" eb="21">
      <t>ヨヤク</t>
    </rPh>
    <rPh sb="22" eb="24">
      <t>シンキ</t>
    </rPh>
    <rPh sb="25" eb="27">
      <t>ヘンコウ</t>
    </rPh>
    <rPh sb="34" eb="37">
      <t>モウシコミショ</t>
    </rPh>
    <phoneticPr fontId="1"/>
  </si>
  <si>
    <t>※予約申込の期限は、ご利用日の前日から起算して１０日前の１２時までです。　ご利用日・場所・台数の変更やキャンセル申込は、お支払い前に限り可能です。</t>
    <rPh sb="1" eb="5">
      <t>ヨヤクモウシコミ</t>
    </rPh>
    <rPh sb="6" eb="8">
      <t>キゲン</t>
    </rPh>
    <rPh sb="11" eb="14">
      <t>リヨウビ</t>
    </rPh>
    <rPh sb="15" eb="17">
      <t>ゼンジツ</t>
    </rPh>
    <rPh sb="19" eb="21">
      <t>キサン</t>
    </rPh>
    <rPh sb="25" eb="26">
      <t>ニチ</t>
    </rPh>
    <rPh sb="26" eb="27">
      <t>マエ</t>
    </rPh>
    <rPh sb="30" eb="31">
      <t>ジ</t>
    </rPh>
    <rPh sb="38" eb="41">
      <t>リヨウビ</t>
    </rPh>
    <rPh sb="42" eb="44">
      <t>バショ</t>
    </rPh>
    <rPh sb="45" eb="47">
      <t>ダイスウ</t>
    </rPh>
    <rPh sb="48" eb="50">
      <t>ヘンコウ</t>
    </rPh>
    <rPh sb="56" eb="58">
      <t>モウシコミ</t>
    </rPh>
    <rPh sb="61" eb="63">
      <t>シハラ</t>
    </rPh>
    <rPh sb="64" eb="65">
      <t>マエ</t>
    </rPh>
    <rPh sb="66" eb="67">
      <t>カギ</t>
    </rPh>
    <rPh sb="68" eb="70">
      <t>カノウ</t>
    </rPh>
    <phoneticPr fontId="1"/>
  </si>
  <si>
    <t>ver.2</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</si>
</sst>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quot;円&quot;"/>
    <numFmt numFmtId="177" formatCode="h:mm;@"/>
    <numFmt numFmtId="178" formatCode="0_);[Red]\(0\)"/>
    <numFmt numFmtId="179" formatCode="&quot;前回受付番号：&quot;000000"/>
    <numFmt numFmtId="180" formatCode="[$-F800]dddd\,\ mmmm\ dd\,\ yyyy"/>
    <numFmt numFmtId="181" formatCode="00000000000"/>
  </numFmts>
  <fonts count="25" x14ac:knownFonts="1">
    <font>
      <sz val="11"/>
      <color theme="1"/>
      <name val="游ゴシック"/>
      <family val="2"/>
      <charset val="128"/>
      <scheme val="minor"/>
    </font>
    <font>
      <sz val="6"/>
      <name val="游ゴシック"/>
      <family val="2"/>
      <charset val="128"/>
      <scheme val="minor"/>
    </font>
    <font>
      <b/>
      <sz val="16"/>
      <color theme="1"/>
      <name val="BIZ UDPゴシック"/>
      <family val="3"/>
      <charset val="128"/>
    </font>
    <font>
      <sz val="11"/>
      <color theme="1"/>
      <name val="BIZ UDPゴシック"/>
      <family val="3"/>
      <charset val="128"/>
    </font>
    <font>
      <sz val="10"/>
      <color theme="1"/>
      <name val="BIZ UDPゴシック"/>
      <family val="3"/>
      <charset val="128"/>
    </font>
    <font>
      <sz val="9"/>
      <color theme="1"/>
      <name val="BIZ UDPゴシック"/>
      <family val="3"/>
      <charset val="128"/>
    </font>
    <font>
      <sz val="11"/>
      <color rgb="FF0070C0"/>
      <name val="BIZ UDPゴシック"/>
      <family val="3"/>
      <charset val="128"/>
    </font>
    <font>
      <sz val="14"/>
      <color theme="1"/>
      <name val="BIZ UDPゴシック"/>
      <family val="3"/>
      <charset val="128"/>
    </font>
    <font>
      <sz val="10"/>
      <name val="BIZ UDPゴシック"/>
      <family val="3"/>
      <charset val="128"/>
    </font>
    <font>
      <sz val="12"/>
      <color theme="1"/>
      <name val="BIZ UDPゴシック"/>
      <family val="3"/>
      <charset val="128"/>
    </font>
    <font>
      <sz val="16"/>
      <color theme="1"/>
      <name val="BIZ UDPゴシック"/>
      <family val="3"/>
      <charset val="128"/>
    </font>
    <font>
      <i/>
      <sz val="11"/>
      <color theme="1"/>
      <name val="BIZ UDPゴシック"/>
      <family val="3"/>
      <charset val="128"/>
    </font>
    <font>
      <u/>
      <sz val="11"/>
      <color theme="10"/>
      <name val="游ゴシック"/>
      <family val="2"/>
      <charset val="128"/>
      <scheme val="minor"/>
    </font>
    <font>
      <sz val="16"/>
      <color rgb="FFFF0000"/>
      <name val="BIZ UDPゴシック"/>
      <family val="3"/>
      <charset val="128"/>
    </font>
    <font>
      <sz val="20"/>
      <color theme="1"/>
      <name val="BIZ UDPゴシック"/>
      <family val="3"/>
      <charset val="128"/>
    </font>
    <font>
      <b/>
      <sz val="28"/>
      <color theme="1"/>
      <name val="BIZ UDPゴシック"/>
      <family val="3"/>
      <charset val="128"/>
    </font>
    <font>
      <sz val="11"/>
      <name val="BIZ UDPゴシック"/>
      <family val="3"/>
      <charset val="128"/>
    </font>
    <font>
      <sz val="11"/>
      <color rgb="FFFF0000"/>
      <name val="BIZ UDPゴシック"/>
      <family val="3"/>
      <charset val="128"/>
    </font>
    <font>
      <sz val="11"/>
      <color theme="1"/>
      <name val="游ゴシック"/>
      <family val="2"/>
      <charset val="128"/>
      <scheme val="minor"/>
    </font>
    <font>
      <sz val="11"/>
      <color rgb="FFFF0000"/>
      <name val="游ゴシック"/>
      <family val="2"/>
      <charset val="128"/>
      <scheme val="minor"/>
    </font>
    <font>
      <b/>
      <sz val="11"/>
      <color theme="1"/>
      <name val="游ゴシック"/>
      <family val="3"/>
      <charset val="128"/>
      <scheme val="minor"/>
    </font>
    <font>
      <sz val="11"/>
      <color rgb="FFFF0000"/>
      <name val="游ゴシック"/>
      <family val="3"/>
      <charset val="128"/>
      <scheme val="minor"/>
    </font>
    <font>
      <b/>
      <sz val="11"/>
      <color rgb="FFFF0000"/>
      <name val="游ゴシック"/>
      <family val="3"/>
      <charset val="128"/>
      <scheme val="minor"/>
    </font>
    <font>
      <sz val="11"/>
      <color theme="1"/>
      <name val="游ゴシック"/>
      <family val="3"/>
      <charset val="128"/>
      <scheme val="minor"/>
    </font>
    <font>
      <sz val="20"/>
      <name val="BIZ UDPゴシック"/>
      <family val="3"/>
      <charset val="128"/>
    </font>
  </fonts>
  <fills count="6">
    <fill>
      <patternFill patternType="none"/>
    </fill>
    <fill>
      <patternFill patternType="gray125"/>
    </fill>
    <fill>
      <patternFill patternType="solid">
        <fgColor theme="3" tint="0.89999084444715716"/>
        <bgColor indexed="64"/>
      </patternFill>
    </fill>
    <fill>
      <patternFill patternType="solid">
        <fgColor theme="3" tint="0.749992370372631"/>
        <bgColor indexed="64"/>
      </patternFill>
    </fill>
    <fill>
      <patternFill patternType="solid">
        <fgColor theme="0" tint="-0.249977111117893"/>
        <bgColor indexed="64"/>
      </patternFill>
    </fill>
    <fill>
      <patternFill patternType="solid">
        <fgColor theme="0" tint="-4.9989318521683403E-2"/>
        <bgColor indexed="64"/>
      </patternFill>
    </fill>
  </fills>
  <borders count="4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style="dotted">
        <color indexed="64"/>
      </top>
      <bottom style="thin">
        <color indexed="64"/>
      </bottom>
      <diagonal/>
    </border>
    <border>
      <left/>
      <right style="medium">
        <color indexed="64"/>
      </right>
      <top style="thin">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dotted">
        <color indexed="64"/>
      </bottom>
      <diagonal/>
    </border>
    <border>
      <left/>
      <right/>
      <top style="dotted">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medium">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s>
  <cellStyleXfs count="3">
    <xf numFmtId="0" fontId="0" fillId="0" borderId="0">
      <alignment vertical="center"/>
    </xf>
    <xf numFmtId="0" fontId="12" fillId="0" borderId="0" applyNumberFormat="0" applyFill="0" applyBorder="0" applyAlignment="0" applyProtection="0">
      <alignment vertical="center"/>
    </xf>
    <xf numFmtId="38" fontId="18" fillId="0" borderId="0" applyFont="0" applyFill="0" applyBorder="0" applyAlignment="0" applyProtection="0">
      <alignment vertical="center"/>
    </xf>
  </cellStyleXfs>
  <cellXfs count="141">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lignment vertical="center"/>
    </xf>
    <xf numFmtId="0" fontId="3" fillId="0" borderId="0" xfId="0" applyFont="1" applyAlignment="1">
      <alignment vertical="center" textRotation="255"/>
    </xf>
    <xf numFmtId="0" fontId="3" fillId="0" borderId="0" xfId="0" applyFont="1" applyAlignment="1">
      <alignment horizontal="left" vertical="center"/>
    </xf>
    <xf numFmtId="0" fontId="6" fillId="0" borderId="0" xfId="0" applyFont="1">
      <alignment vertical="center"/>
    </xf>
    <xf numFmtId="0" fontId="3" fillId="2" borderId="1" xfId="0" applyFont="1" applyFill="1" applyBorder="1" applyAlignment="1">
      <alignment horizontal="right" vertical="center"/>
    </xf>
    <xf numFmtId="0" fontId="3" fillId="2" borderId="2" xfId="0" applyFont="1" applyFill="1" applyBorder="1" applyAlignment="1">
      <alignment horizontal="center" vertical="center" wrapText="1"/>
    </xf>
    <xf numFmtId="20" fontId="3" fillId="0" borderId="0" xfId="0" applyNumberFormat="1" applyFont="1">
      <alignment vertical="center"/>
    </xf>
    <xf numFmtId="0" fontId="3" fillId="2" borderId="3" xfId="0" applyFont="1" applyFill="1" applyBorder="1" applyAlignment="1">
      <alignment horizontal="left" vertical="center"/>
    </xf>
    <xf numFmtId="0" fontId="4" fillId="0" borderId="0" xfId="0" applyFont="1" applyAlignment="1">
      <alignment horizontal="left" vertical="center" wrapText="1"/>
    </xf>
    <xf numFmtId="178" fontId="3" fillId="0" borderId="0" xfId="0" applyNumberFormat="1" applyFont="1">
      <alignment vertical="center"/>
    </xf>
    <xf numFmtId="0" fontId="8" fillId="0" borderId="0" xfId="0" applyFont="1" applyAlignment="1">
      <alignment vertical="top" wrapText="1" readingOrder="1"/>
    </xf>
    <xf numFmtId="0" fontId="9" fillId="0" borderId="23" xfId="0" applyFont="1" applyBorder="1" applyAlignment="1">
      <alignment vertical="center" wrapText="1"/>
    </xf>
    <xf numFmtId="0" fontId="3" fillId="0" borderId="10" xfId="0" applyFont="1" applyBorder="1" applyAlignment="1">
      <alignment horizontal="center" vertical="center"/>
    </xf>
    <xf numFmtId="0" fontId="3" fillId="4" borderId="31" xfId="0" applyFont="1" applyFill="1" applyBorder="1">
      <alignment vertical="center"/>
    </xf>
    <xf numFmtId="0" fontId="3" fillId="4" borderId="36" xfId="0" applyFont="1" applyFill="1" applyBorder="1">
      <alignment vertical="center"/>
    </xf>
    <xf numFmtId="0" fontId="3" fillId="4" borderId="5" xfId="0" applyFont="1" applyFill="1" applyBorder="1">
      <alignment vertical="center"/>
    </xf>
    <xf numFmtId="0" fontId="3" fillId="4" borderId="20" xfId="0" applyFont="1" applyFill="1" applyBorder="1" applyAlignment="1">
      <alignment horizontal="left" vertical="center"/>
    </xf>
    <xf numFmtId="0" fontId="7" fillId="0" borderId="0" xfId="0" applyFont="1">
      <alignment vertical="center"/>
    </xf>
    <xf numFmtId="0" fontId="10" fillId="0" borderId="0" xfId="0" applyFont="1">
      <alignment vertical="center"/>
    </xf>
    <xf numFmtId="0" fontId="3" fillId="2" borderId="24" xfId="0" applyFont="1" applyFill="1" applyBorder="1" applyAlignment="1">
      <alignment horizontal="left" vertical="center"/>
    </xf>
    <xf numFmtId="0" fontId="10" fillId="0" borderId="0" xfId="0" applyFont="1" applyAlignment="1">
      <alignment horizontal="center" vertical="center" textRotation="255" wrapText="1"/>
    </xf>
    <xf numFmtId="0" fontId="10" fillId="0" borderId="0" xfId="0" applyFont="1" applyAlignment="1">
      <alignment horizontal="left" vertical="center"/>
    </xf>
    <xf numFmtId="0" fontId="15" fillId="0" borderId="0" xfId="0" applyFont="1">
      <alignment vertical="center"/>
    </xf>
    <xf numFmtId="0" fontId="7" fillId="0" borderId="5" xfId="0" applyFont="1" applyBorder="1" applyAlignment="1">
      <alignment horizontal="center" vertical="center"/>
    </xf>
    <xf numFmtId="176" fontId="7" fillId="0" borderId="1" xfId="0" applyNumberFormat="1" applyFont="1" applyBorder="1" applyAlignment="1">
      <alignment horizontal="right" vertical="center"/>
    </xf>
    <xf numFmtId="176" fontId="7" fillId="0" borderId="4" xfId="0" applyNumberFormat="1" applyFont="1" applyBorder="1" applyAlignment="1">
      <alignment horizontal="right" vertical="center"/>
    </xf>
    <xf numFmtId="176" fontId="7" fillId="0" borderId="14" xfId="0" applyNumberFormat="1" applyFont="1" applyBorder="1" applyAlignment="1">
      <alignment horizontal="right" vertical="center"/>
    </xf>
    <xf numFmtId="0" fontId="10" fillId="0" borderId="0" xfId="0" applyFont="1" applyAlignment="1">
      <alignment horizontal="right" vertical="center"/>
    </xf>
    <xf numFmtId="0" fontId="7" fillId="0" borderId="12" xfId="0" applyFont="1" applyBorder="1" applyAlignment="1">
      <alignment horizontal="left" vertical="center"/>
    </xf>
    <xf numFmtId="0" fontId="9" fillId="2"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0" borderId="13" xfId="0" applyFont="1" applyBorder="1">
      <alignment vertical="center"/>
    </xf>
    <xf numFmtId="0" fontId="7" fillId="0" borderId="13" xfId="0" applyFont="1" applyBorder="1" applyAlignment="1">
      <alignment horizontal="right" vertical="center"/>
    </xf>
    <xf numFmtId="0" fontId="7" fillId="0" borderId="14" xfId="0" applyFont="1" applyBorder="1">
      <alignment vertical="center"/>
    </xf>
    <xf numFmtId="180" fontId="10" fillId="0" borderId="0" xfId="0" applyNumberFormat="1" applyFont="1" applyAlignment="1">
      <alignment horizontal="center" vertical="center"/>
    </xf>
    <xf numFmtId="0" fontId="7" fillId="3" borderId="15" xfId="0" applyFont="1" applyFill="1" applyBorder="1" applyAlignment="1">
      <alignment horizontal="center" vertical="center" wrapText="1"/>
    </xf>
    <xf numFmtId="0" fontId="14" fillId="0" borderId="14" xfId="0" applyFont="1" applyBorder="1" applyAlignment="1" applyProtection="1">
      <alignment horizontal="center" vertical="center"/>
      <protection locked="0"/>
    </xf>
    <xf numFmtId="179" fontId="11" fillId="4" borderId="33" xfId="0" applyNumberFormat="1" applyFont="1" applyFill="1" applyBorder="1" applyAlignment="1" applyProtection="1">
      <alignment horizontal="center" vertical="center"/>
      <protection locked="0"/>
    </xf>
    <xf numFmtId="0" fontId="7" fillId="0" borderId="13" xfId="0" applyFont="1" applyBorder="1" applyAlignment="1" applyProtection="1">
      <alignment horizontal="center" vertical="center"/>
      <protection locked="0"/>
    </xf>
    <xf numFmtId="0" fontId="7" fillId="0" borderId="5" xfId="0" applyFont="1" applyBorder="1" applyAlignment="1" applyProtection="1">
      <alignment horizontal="center" vertical="center"/>
      <protection locked="0"/>
    </xf>
    <xf numFmtId="0" fontId="3" fillId="0" borderId="5" xfId="0" applyFont="1" applyBorder="1" applyAlignment="1" applyProtection="1">
      <alignment vertical="center" wrapText="1"/>
      <protection locked="0"/>
    </xf>
    <xf numFmtId="0" fontId="7" fillId="0" borderId="10" xfId="0" applyFont="1" applyBorder="1" applyAlignment="1" applyProtection="1">
      <alignment horizontal="center" vertical="center"/>
      <protection locked="0"/>
    </xf>
    <xf numFmtId="0" fontId="7" fillId="0" borderId="1" xfId="0" applyFont="1" applyBorder="1" applyAlignment="1" applyProtection="1">
      <alignment horizontal="center" vertical="center"/>
      <protection locked="0"/>
    </xf>
    <xf numFmtId="177" fontId="7" fillId="0" borderId="1" xfId="0" applyNumberFormat="1" applyFont="1" applyBorder="1" applyAlignment="1" applyProtection="1">
      <alignment horizontal="center" vertical="center"/>
      <protection locked="0"/>
    </xf>
    <xf numFmtId="177" fontId="7" fillId="0" borderId="1" xfId="0" applyNumberFormat="1" applyFont="1" applyBorder="1" applyAlignment="1">
      <alignment horizontal="center" vertical="center"/>
    </xf>
    <xf numFmtId="181" fontId="3" fillId="0" borderId="1" xfId="0" applyNumberFormat="1" applyFont="1" applyBorder="1" applyAlignment="1" applyProtection="1">
      <alignment horizontal="right" vertical="center"/>
      <protection locked="0"/>
    </xf>
    <xf numFmtId="0" fontId="20" fillId="5" borderId="1" xfId="0" applyFont="1" applyFill="1" applyBorder="1" applyAlignment="1">
      <alignment horizontal="left" vertical="center"/>
    </xf>
    <xf numFmtId="14" fontId="0" fillId="0" borderId="1" xfId="0" applyNumberFormat="1" applyBorder="1" applyAlignment="1">
      <alignment horizontal="center" vertical="center"/>
    </xf>
    <xf numFmtId="0" fontId="0" fillId="0" borderId="5" xfId="0" applyBorder="1" applyAlignment="1">
      <alignment horizontal="center" vertical="center"/>
    </xf>
    <xf numFmtId="0" fontId="0" fillId="0" borderId="1" xfId="0" applyBorder="1">
      <alignment vertical="center"/>
    </xf>
    <xf numFmtId="0" fontId="19" fillId="0" borderId="1" xfId="0" applyFont="1" applyBorder="1">
      <alignment vertical="center"/>
    </xf>
    <xf numFmtId="0" fontId="21" fillId="0" borderId="1" xfId="0" applyFont="1" applyBorder="1">
      <alignment vertical="center"/>
    </xf>
    <xf numFmtId="0" fontId="0" fillId="0" borderId="1" xfId="0" applyBorder="1" applyAlignment="1">
      <alignment horizontal="center" vertical="center" wrapText="1"/>
    </xf>
    <xf numFmtId="38" fontId="0" fillId="0" borderId="1" xfId="2" applyFont="1" applyBorder="1">
      <alignment vertical="center"/>
    </xf>
    <xf numFmtId="0" fontId="0" fillId="0" borderId="1" xfId="0" applyBorder="1" applyAlignment="1">
      <alignment horizontal="center" vertical="center"/>
    </xf>
    <xf numFmtId="0" fontId="0" fillId="4" borderId="1" xfId="0" applyFill="1" applyBorder="1">
      <alignment vertical="center"/>
    </xf>
    <xf numFmtId="38" fontId="0" fillId="4" borderId="1" xfId="2" applyFont="1" applyFill="1" applyBorder="1">
      <alignment vertical="center"/>
    </xf>
    <xf numFmtId="0" fontId="0" fillId="4" borderId="1" xfId="0" applyFill="1" applyBorder="1" applyAlignment="1">
      <alignment horizontal="center" vertical="center"/>
    </xf>
    <xf numFmtId="0" fontId="0" fillId="0" borderId="1" xfId="0" applyBorder="1" applyAlignment="1">
      <alignment vertical="center" wrapText="1"/>
    </xf>
    <xf numFmtId="0" fontId="23" fillId="0" borderId="1" xfId="0" applyFont="1" applyBorder="1">
      <alignment vertical="center"/>
    </xf>
    <xf numFmtId="14" fontId="0" fillId="0" borderId="0" xfId="0" applyNumberFormat="1">
      <alignment vertical="center"/>
    </xf>
    <xf numFmtId="0" fontId="3" fillId="4" borderId="30" xfId="0" applyFont="1" applyFill="1" applyBorder="1">
      <alignment vertical="center"/>
    </xf>
    <xf numFmtId="0" fontId="3" fillId="4" borderId="32" xfId="0" applyFont="1" applyFill="1" applyBorder="1" applyAlignment="1">
      <alignment horizontal="center" vertical="center"/>
    </xf>
    <xf numFmtId="0" fontId="10" fillId="0" borderId="33" xfId="0" applyFont="1" applyBorder="1" applyAlignment="1" applyProtection="1">
      <alignment horizontal="center" vertical="center"/>
      <protection locked="0"/>
    </xf>
    <xf numFmtId="0" fontId="17" fillId="0" borderId="29" xfId="0" applyFont="1" applyBorder="1" applyAlignment="1" applyProtection="1">
      <alignment vertical="top" wrapText="1"/>
      <protection locked="0"/>
    </xf>
    <xf numFmtId="0" fontId="16" fillId="0" borderId="0" xfId="0" applyFont="1" applyAlignment="1">
      <alignment vertical="center" textRotation="255"/>
    </xf>
    <xf numFmtId="0" fontId="14" fillId="0" borderId="0" xfId="0" applyFont="1">
      <alignment vertical="center"/>
    </xf>
    <xf numFmtId="0" fontId="14" fillId="0" borderId="0" xfId="0" applyFont="1" applyAlignment="1">
      <alignment vertical="center" textRotation="255"/>
    </xf>
    <xf numFmtId="0" fontId="14" fillId="0" borderId="0" xfId="0" applyFont="1" applyAlignment="1">
      <alignment horizontal="left" vertical="center"/>
    </xf>
    <xf numFmtId="0" fontId="24" fillId="0" borderId="0" xfId="0" applyFont="1" applyAlignment="1">
      <alignment horizontal="left" vertical="center"/>
    </xf>
    <xf numFmtId="0" fontId="24" fillId="0" borderId="0" xfId="0" applyFont="1" applyAlignment="1">
      <alignment vertical="center" textRotation="255"/>
    </xf>
    <xf numFmtId="0" fontId="0" fillId="0" borderId="0" xfId="0" applyAlignment="1">
      <alignment horizontal="center" vertical="center"/>
    </xf>
    <xf numFmtId="0" fontId="9" fillId="2" borderId="21" xfId="0" applyFont="1" applyFill="1" applyBorder="1" applyAlignment="1">
      <alignment horizontal="left" vertical="center" wrapText="1"/>
    </xf>
    <xf numFmtId="0" fontId="9" fillId="2" borderId="22" xfId="0" applyFont="1" applyFill="1" applyBorder="1" applyAlignment="1">
      <alignment horizontal="left" vertical="center" wrapText="1"/>
    </xf>
    <xf numFmtId="0" fontId="9" fillId="2" borderId="16" xfId="0" applyFont="1" applyFill="1" applyBorder="1" applyAlignment="1">
      <alignment horizontal="left" vertical="center" wrapText="1"/>
    </xf>
    <xf numFmtId="0" fontId="9" fillId="2" borderId="17" xfId="0" applyFont="1" applyFill="1" applyBorder="1" applyAlignment="1">
      <alignment horizontal="left" vertical="center" wrapText="1"/>
    </xf>
    <xf numFmtId="0" fontId="7" fillId="2" borderId="40" xfId="0" applyFont="1" applyFill="1" applyBorder="1" applyAlignment="1">
      <alignment horizontal="center" vertical="center" wrapText="1"/>
    </xf>
    <xf numFmtId="0" fontId="7" fillId="2" borderId="28" xfId="0" applyFont="1" applyFill="1" applyBorder="1" applyAlignment="1">
      <alignment horizontal="center" vertical="center" wrapText="1"/>
    </xf>
    <xf numFmtId="0" fontId="8" fillId="0" borderId="0" xfId="0" applyFont="1" applyAlignment="1">
      <alignment vertical="top" wrapText="1" readingOrder="1"/>
    </xf>
    <xf numFmtId="0" fontId="7" fillId="3" borderId="11" xfId="0" applyFont="1" applyFill="1" applyBorder="1" applyAlignment="1">
      <alignment horizontal="center" vertical="center" textRotation="255"/>
    </xf>
    <xf numFmtId="0" fontId="7" fillId="3" borderId="7" xfId="0" applyFont="1" applyFill="1" applyBorder="1" applyAlignment="1">
      <alignment horizontal="center" vertical="center" textRotation="255"/>
    </xf>
    <xf numFmtId="0" fontId="7" fillId="3" borderId="8" xfId="0" applyFont="1" applyFill="1" applyBorder="1" applyAlignment="1">
      <alignment horizontal="center" vertical="center" textRotation="255"/>
    </xf>
    <xf numFmtId="0" fontId="7" fillId="2" borderId="4"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7" fillId="2" borderId="37" xfId="0" applyFont="1" applyFill="1" applyBorder="1" applyAlignment="1">
      <alignment horizontal="center" vertical="center"/>
    </xf>
    <xf numFmtId="0" fontId="7" fillId="2" borderId="38" xfId="0" applyFont="1" applyFill="1" applyBorder="1" applyAlignment="1">
      <alignment horizontal="center" vertical="center"/>
    </xf>
    <xf numFmtId="0" fontId="7" fillId="2" borderId="39" xfId="0" applyFont="1" applyFill="1" applyBorder="1" applyAlignment="1">
      <alignment horizontal="center" vertical="center"/>
    </xf>
    <xf numFmtId="0" fontId="7" fillId="2" borderId="16" xfId="0" applyFont="1" applyFill="1" applyBorder="1" applyAlignment="1">
      <alignment horizontal="center" vertical="center"/>
    </xf>
    <xf numFmtId="0" fontId="7" fillId="2" borderId="18" xfId="0" applyFont="1" applyFill="1" applyBorder="1" applyAlignment="1">
      <alignment horizontal="center" vertical="center"/>
    </xf>
    <xf numFmtId="0" fontId="7" fillId="2" borderId="17"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2" xfId="0" applyFont="1" applyFill="1" applyBorder="1" applyAlignment="1">
      <alignment horizontal="center" vertical="center"/>
    </xf>
    <xf numFmtId="0" fontId="9" fillId="4" borderId="42" xfId="0" applyFont="1" applyFill="1" applyBorder="1" applyAlignment="1">
      <alignment horizontal="center" vertical="center"/>
    </xf>
    <xf numFmtId="0" fontId="9" fillId="4" borderId="31" xfId="0" applyFont="1" applyFill="1" applyBorder="1" applyAlignment="1">
      <alignment horizontal="center" vertical="center"/>
    </xf>
    <xf numFmtId="0" fontId="9" fillId="4" borderId="43" xfId="0" applyFont="1" applyFill="1" applyBorder="1" applyAlignment="1">
      <alignment horizontal="center" vertical="center"/>
    </xf>
    <xf numFmtId="0" fontId="9" fillId="3" borderId="12" xfId="0" applyFont="1" applyFill="1" applyBorder="1" applyAlignment="1">
      <alignment vertical="center" wrapText="1"/>
    </xf>
    <xf numFmtId="0" fontId="9" fillId="3" borderId="41" xfId="0" applyFont="1" applyFill="1" applyBorder="1" applyAlignment="1">
      <alignment vertical="center" wrapText="1"/>
    </xf>
    <xf numFmtId="0" fontId="10" fillId="0" borderId="0" xfId="0" applyFont="1" applyAlignment="1">
      <alignment horizontal="left" vertical="center" wrapText="1"/>
    </xf>
    <xf numFmtId="0" fontId="3" fillId="3" borderId="6" xfId="0" applyFont="1" applyFill="1" applyBorder="1" applyAlignment="1">
      <alignment horizontal="center" vertical="center" textRotation="255"/>
    </xf>
    <xf numFmtId="0" fontId="3" fillId="3" borderId="7" xfId="0" applyFont="1" applyFill="1" applyBorder="1" applyAlignment="1">
      <alignment horizontal="center" vertical="center" textRotation="255"/>
    </xf>
    <xf numFmtId="0" fontId="9" fillId="2" borderId="26" xfId="0" applyFont="1" applyFill="1" applyBorder="1" applyAlignment="1">
      <alignment horizontal="center" vertical="center"/>
    </xf>
    <xf numFmtId="0" fontId="9" fillId="2" borderId="3" xfId="0" applyFont="1" applyFill="1" applyBorder="1" applyAlignment="1">
      <alignment horizontal="center" vertical="center"/>
    </xf>
    <xf numFmtId="49" fontId="3" fillId="0" borderId="27" xfId="0" applyNumberFormat="1" applyFont="1" applyBorder="1" applyAlignment="1" applyProtection="1">
      <alignment horizontal="left" vertical="center"/>
      <protection locked="0"/>
    </xf>
    <xf numFmtId="49" fontId="3" fillId="0" borderId="28" xfId="0" applyNumberFormat="1" applyFont="1" applyBorder="1" applyAlignment="1" applyProtection="1">
      <alignment horizontal="left" vertical="center"/>
      <protection locked="0"/>
    </xf>
    <xf numFmtId="0" fontId="3" fillId="2" borderId="5" xfId="0" applyFont="1" applyFill="1" applyBorder="1" applyAlignment="1">
      <alignment horizontal="center" vertical="center"/>
    </xf>
    <xf numFmtId="0" fontId="3" fillId="2" borderId="10" xfId="0" applyFont="1" applyFill="1" applyBorder="1" applyAlignment="1">
      <alignment horizontal="center" vertical="center"/>
    </xf>
    <xf numFmtId="0" fontId="3" fillId="0" borderId="21" xfId="0" applyFont="1" applyBorder="1" applyAlignment="1" applyProtection="1">
      <alignment vertical="center" wrapText="1"/>
      <protection locked="0"/>
    </xf>
    <xf numFmtId="0" fontId="3" fillId="0" borderId="23" xfId="0" applyFont="1" applyBorder="1" applyAlignment="1" applyProtection="1">
      <alignment vertical="center" wrapText="1"/>
      <protection locked="0"/>
    </xf>
    <xf numFmtId="0" fontId="3" fillId="0" borderId="16" xfId="0" applyFont="1" applyBorder="1" applyAlignment="1" applyProtection="1">
      <alignment vertical="center" wrapText="1"/>
      <protection locked="0"/>
    </xf>
    <xf numFmtId="0" fontId="3" fillId="0" borderId="18" xfId="0" applyFont="1" applyBorder="1" applyAlignment="1" applyProtection="1">
      <alignment vertical="center" wrapText="1"/>
      <protection locked="0"/>
    </xf>
    <xf numFmtId="0" fontId="3" fillId="0" borderId="25" xfId="0" applyFont="1" applyBorder="1" applyProtection="1">
      <alignment vertical="center"/>
      <protection locked="0"/>
    </xf>
    <xf numFmtId="0" fontId="3" fillId="0" borderId="34" xfId="0" applyFont="1" applyBorder="1" applyProtection="1">
      <alignment vertical="center"/>
      <protection locked="0"/>
    </xf>
    <xf numFmtId="0" fontId="3" fillId="0" borderId="19" xfId="0" applyFont="1" applyBorder="1" applyProtection="1">
      <alignment vertical="center"/>
      <protection locked="0"/>
    </xf>
    <xf numFmtId="0" fontId="3" fillId="0" borderId="35" xfId="0" applyFont="1" applyBorder="1" applyProtection="1">
      <alignment vertical="center"/>
      <protection locked="0"/>
    </xf>
    <xf numFmtId="0" fontId="13" fillId="0" borderId="12" xfId="0" applyFont="1" applyBorder="1" applyAlignment="1" applyProtection="1">
      <alignment horizontal="center" vertical="center" shrinkToFit="1"/>
      <protection locked="0"/>
    </xf>
    <xf numFmtId="0" fontId="13" fillId="0" borderId="13" xfId="0" applyFont="1" applyBorder="1" applyAlignment="1" applyProtection="1">
      <alignment horizontal="center" vertical="center" shrinkToFit="1"/>
      <protection locked="0"/>
    </xf>
    <xf numFmtId="0" fontId="13" fillId="0" borderId="14" xfId="0" applyFont="1" applyBorder="1" applyAlignment="1" applyProtection="1">
      <alignment horizontal="center" vertical="center" shrinkToFit="1"/>
      <protection locked="0"/>
    </xf>
    <xf numFmtId="0" fontId="9" fillId="2" borderId="5" xfId="0" applyFont="1" applyFill="1" applyBorder="1">
      <alignment vertical="center"/>
    </xf>
    <xf numFmtId="0" fontId="9" fillId="2" borderId="10" xfId="0" applyFont="1" applyFill="1" applyBorder="1">
      <alignment vertical="center"/>
    </xf>
    <xf numFmtId="0" fontId="9" fillId="2" borderId="26"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12" fillId="0" borderId="21" xfId="1" applyBorder="1" applyAlignment="1" applyProtection="1">
      <alignment vertical="center"/>
      <protection locked="0"/>
    </xf>
    <xf numFmtId="0" fontId="3" fillId="0" borderId="23" xfId="0" applyFont="1" applyBorder="1" applyProtection="1">
      <alignment vertical="center"/>
      <protection locked="0"/>
    </xf>
    <xf numFmtId="0" fontId="3" fillId="0" borderId="22" xfId="0" applyFont="1" applyBorder="1" applyProtection="1">
      <alignment vertical="center"/>
      <protection locked="0"/>
    </xf>
    <xf numFmtId="0" fontId="3" fillId="0" borderId="16" xfId="0" applyFont="1" applyBorder="1" applyProtection="1">
      <alignment vertical="center"/>
      <protection locked="0"/>
    </xf>
    <xf numFmtId="0" fontId="3" fillId="0" borderId="18" xfId="0" applyFont="1" applyBorder="1" applyProtection="1">
      <alignment vertical="center"/>
      <protection locked="0"/>
    </xf>
    <xf numFmtId="0" fontId="3" fillId="0" borderId="17" xfId="0" applyFont="1" applyBorder="1" applyProtection="1">
      <alignment vertical="center"/>
      <protection locked="0"/>
    </xf>
    <xf numFmtId="0" fontId="7" fillId="0" borderId="5" xfId="0" applyFont="1" applyBorder="1" applyAlignment="1" applyProtection="1">
      <alignment horizontal="center" vertical="center"/>
      <protection locked="0"/>
    </xf>
    <xf numFmtId="0" fontId="7" fillId="0" borderId="9" xfId="0" applyFont="1" applyBorder="1" applyAlignment="1" applyProtection="1">
      <alignment horizontal="center" vertical="center"/>
      <protection locked="0"/>
    </xf>
    <xf numFmtId="0" fontId="3" fillId="0" borderId="5" xfId="0" applyFont="1" applyBorder="1" applyAlignment="1" applyProtection="1">
      <alignment vertical="center" wrapText="1"/>
      <protection locked="0"/>
    </xf>
    <xf numFmtId="0" fontId="3" fillId="0" borderId="9" xfId="0" applyFont="1" applyBorder="1" applyAlignment="1" applyProtection="1">
      <alignment vertical="center" wrapText="1"/>
      <protection locked="0"/>
    </xf>
    <xf numFmtId="0" fontId="3" fillId="0" borderId="10" xfId="0" applyFont="1" applyBorder="1" applyAlignment="1" applyProtection="1">
      <alignment vertical="center" wrapText="1"/>
      <protection locked="0"/>
    </xf>
    <xf numFmtId="0" fontId="10" fillId="0" borderId="0" xfId="0" applyFont="1" applyAlignment="1">
      <alignment horizontal="center" vertical="center"/>
    </xf>
  </cellXfs>
  <cellStyles count="3">
    <cellStyle name="ハイパーリンク" xfId="1" builtinId="8"/>
    <cellStyle name="桁区切り" xfId="2" builtinId="6"/>
    <cellStyle name="標準" xfId="0" builtinId="0"/>
  </cellStyles>
  <dxfs count="59">
    <dxf>
      <fill>
        <patternFill>
          <bgColor rgb="FFC0E6F5"/>
        </patternFill>
      </fill>
    </dxf>
    <dxf>
      <fill>
        <patternFill>
          <bgColor theme="5" tint="0.79998168889431442"/>
        </patternFill>
      </fill>
    </dxf>
    <dxf>
      <fill>
        <patternFill>
          <bgColor rgb="FFFFFF00"/>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rgb="FFFFFF00"/>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rgb="FFFFFF00"/>
        </patternFill>
      </fill>
    </dxf>
    <dxf>
      <fill>
        <patternFill>
          <bgColor rgb="FFFFFF00"/>
        </patternFill>
      </fill>
    </dxf>
    <dxf>
      <fill>
        <patternFill>
          <bgColor theme="0" tint="-0.24994659260841701"/>
        </patternFill>
      </fill>
    </dxf>
    <dxf>
      <fill>
        <patternFill patternType="none">
          <bgColor auto="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rgb="FFFFFF00"/>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rgb="FFFFFF00"/>
        </patternFill>
      </fill>
    </dxf>
    <dxf>
      <fill>
        <patternFill>
          <bgColor rgb="FFFFFF00"/>
        </patternFill>
      </fill>
    </dxf>
    <dxf>
      <fill>
        <patternFill>
          <bgColor theme="0" tint="-0.24994659260841701"/>
        </patternFill>
      </fill>
    </dxf>
    <dxf>
      <fill>
        <patternFill patternType="none">
          <bgColor auto="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rgb="FFFFFF00"/>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rgb="FFFFFF00"/>
        </patternFill>
      </fill>
    </dxf>
    <dxf>
      <fill>
        <patternFill>
          <bgColor rgb="FFFFFF00"/>
        </patternFill>
      </fill>
    </dxf>
    <dxf>
      <fill>
        <patternFill>
          <bgColor theme="0" tint="-0.24994659260841701"/>
        </patternFill>
      </fill>
    </dxf>
    <dxf>
      <fill>
        <patternFill patternType="none">
          <bgColor auto="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rgb="FFFFFF00"/>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rgb="FFFFFF00"/>
        </patternFill>
      </fill>
    </dxf>
    <dxf>
      <fill>
        <patternFill>
          <bgColor rgb="FFFFFF00"/>
        </patternFill>
      </fill>
    </dxf>
    <dxf>
      <fill>
        <patternFill>
          <bgColor theme="0" tint="-0.24994659260841701"/>
        </patternFill>
      </fill>
    </dxf>
    <dxf>
      <fill>
        <patternFill patternType="none">
          <bgColor auto="1"/>
        </patternFill>
      </fill>
    </dxf>
    <dxf>
      <fill>
        <patternFill>
          <bgColor theme="0"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5.x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editAs="oneCell">
    <xdr:from>
      <xdr:col>1</xdr:col>
      <xdr:colOff>79374</xdr:colOff>
      <xdr:row>50</xdr:row>
      <xdr:rowOff>0</xdr:rowOff>
    </xdr:from>
    <xdr:to>
      <xdr:col>16</xdr:col>
      <xdr:colOff>1315042</xdr:colOff>
      <xdr:row>80</xdr:row>
      <xdr:rowOff>0</xdr:rowOff>
    </xdr:to>
    <xdr:pic>
      <xdr:nvPicPr>
        <xdr:cNvPr id="9" name="図 8">
          <a:extLst>
            <a:ext uri="{FF2B5EF4-FFF2-40B4-BE49-F238E27FC236}">
              <a16:creationId xmlns:a16="http://schemas.microsoft.com/office/drawing/2014/main" id="{F7C4F00C-9407-4899-B71E-B5E83ABFDF4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5624" y="18303875"/>
          <a:ext cx="13126043" cy="5365750"/>
        </a:xfrm>
        <a:prstGeom prst="rect">
          <a:avLst/>
        </a:prstGeom>
        <a:solidFill>
          <a:schemeClr val="bg1"/>
        </a:solidFill>
      </xdr:spPr>
    </xdr:pic>
    <xdr:clientData/>
  </xdr:twoCellAnchor>
  <xdr:twoCellAnchor editAs="oneCell">
    <xdr:from>
      <xdr:col>1</xdr:col>
      <xdr:colOff>0</xdr:colOff>
      <xdr:row>81</xdr:row>
      <xdr:rowOff>127000</xdr:rowOff>
    </xdr:from>
    <xdr:to>
      <xdr:col>16</xdr:col>
      <xdr:colOff>3092437</xdr:colOff>
      <xdr:row>108</xdr:row>
      <xdr:rowOff>86217</xdr:rowOff>
    </xdr:to>
    <xdr:pic>
      <xdr:nvPicPr>
        <xdr:cNvPr id="10" name="図 9">
          <a:extLst>
            <a:ext uri="{FF2B5EF4-FFF2-40B4-BE49-F238E27FC236}">
              <a16:creationId xmlns:a16="http://schemas.microsoft.com/office/drawing/2014/main" id="{41C00197-2AD2-4DE6-8655-B0DA827205A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76250" y="23955375"/>
          <a:ext cx="14982812" cy="4245467"/>
        </a:xfrm>
        <a:prstGeom prst="rect">
          <a:avLst/>
        </a:prstGeom>
        <a:solidFill>
          <a:schemeClr val="bg1"/>
        </a:solidFill>
      </xdr:spPr>
    </xdr:pic>
    <xdr:clientData/>
  </xdr:twoCellAnchor>
</xdr:wsDr>
</file>

<file path=xl/drawings/drawing2.xml><?xml version="1.0" encoding="utf-8"?>
<xdr:wsDr xmlns:xdr="http://schemas.openxmlformats.org/drawingml/2006/spreadsheetDrawing" xmlns:a="http://schemas.openxmlformats.org/drawingml/2006/main">
  <xdr:twoCellAnchor>
    <xdr:from>
      <xdr:col>10</xdr:col>
      <xdr:colOff>514063</xdr:colOff>
      <xdr:row>1</xdr:row>
      <xdr:rowOff>111413</xdr:rowOff>
    </xdr:from>
    <xdr:to>
      <xdr:col>14</xdr:col>
      <xdr:colOff>694749</xdr:colOff>
      <xdr:row>5</xdr:row>
      <xdr:rowOff>108526</xdr:rowOff>
    </xdr:to>
    <xdr:sp macro="" textlink="">
      <xdr:nvSpPr>
        <xdr:cNvPr id="3" name="吹き出し: 四角形 2">
          <a:extLst>
            <a:ext uri="{FF2B5EF4-FFF2-40B4-BE49-F238E27FC236}">
              <a16:creationId xmlns:a16="http://schemas.microsoft.com/office/drawing/2014/main" id="{6B86A652-17A3-474F-ABB5-D0BAB09194B2}"/>
            </a:ext>
          </a:extLst>
        </xdr:cNvPr>
        <xdr:cNvSpPr/>
      </xdr:nvSpPr>
      <xdr:spPr>
        <a:xfrm>
          <a:off x="7102188" y="524163"/>
          <a:ext cx="3641436" cy="854363"/>
        </a:xfrm>
        <a:prstGeom prst="wedgeRectCallout">
          <a:avLst>
            <a:gd name="adj1" fmla="val -30327"/>
            <a:gd name="adj2" fmla="val 61243"/>
          </a:avLst>
        </a:prstGeom>
        <a:solidFill>
          <a:schemeClr val="accent6">
            <a:lumMod val="20000"/>
            <a:lumOff val="80000"/>
          </a:schemeClr>
        </a:solidFill>
        <a:ln>
          <a:solidFill>
            <a:schemeClr val="tx1"/>
          </a:solidFill>
        </a:ln>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l"/>
          <a:r>
            <a:rPr kumimoji="1" lang="ja-JP" altLang="en-US" sz="1400" b="1">
              <a:latin typeface="BIZ UDPゴシック" panose="020B0400000000000000" pitchFamily="50" charset="-128"/>
              <a:ea typeface="BIZ UDPゴシック" panose="020B0400000000000000" pitchFamily="50" charset="-128"/>
            </a:rPr>
            <a:t>記入手順１</a:t>
          </a:r>
          <a:endParaRPr kumimoji="1" lang="en-US" altLang="ja-JP" sz="1400" b="1">
            <a:latin typeface="BIZ UDPゴシック" panose="020B0400000000000000" pitchFamily="50" charset="-128"/>
            <a:ea typeface="BIZ UDPゴシック" panose="020B0400000000000000" pitchFamily="50" charset="-128"/>
          </a:endParaRPr>
        </a:p>
        <a:p>
          <a:pPr algn="l"/>
          <a:r>
            <a:rPr kumimoji="1" lang="ja-JP" altLang="en-US" sz="1400">
              <a:latin typeface="BIZ UDPゴシック" panose="020B0400000000000000" pitchFamily="50" charset="-128"/>
              <a:ea typeface="BIZ UDPゴシック" panose="020B0400000000000000" pitchFamily="50" charset="-128"/>
            </a:rPr>
            <a:t>規約同意欄で「確認済」を選択してください。</a:t>
          </a:r>
          <a:endParaRPr kumimoji="1" lang="en-US" altLang="ja-JP" sz="1400">
            <a:latin typeface="BIZ UDPゴシック" panose="020B0400000000000000" pitchFamily="50" charset="-128"/>
            <a:ea typeface="BIZ UDPゴシック" panose="020B0400000000000000" pitchFamily="50" charset="-128"/>
          </a:endParaRPr>
        </a:p>
        <a:p>
          <a:pPr algn="l"/>
          <a:r>
            <a:rPr kumimoji="1" lang="ja-JP" altLang="en-US" sz="1400">
              <a:latin typeface="BIZ UDPゴシック" panose="020B0400000000000000" pitchFamily="50" charset="-128"/>
              <a:ea typeface="BIZ UDPゴシック" panose="020B0400000000000000" pitchFamily="50" charset="-128"/>
            </a:rPr>
            <a:t>選択しないと手順２以降に進めません。</a:t>
          </a:r>
        </a:p>
      </xdr:txBody>
    </xdr:sp>
    <xdr:clientData/>
  </xdr:twoCellAnchor>
  <xdr:twoCellAnchor>
    <xdr:from>
      <xdr:col>14</xdr:col>
      <xdr:colOff>787113</xdr:colOff>
      <xdr:row>2</xdr:row>
      <xdr:rowOff>3174</xdr:rowOff>
    </xdr:from>
    <xdr:to>
      <xdr:col>16</xdr:col>
      <xdr:colOff>3092163</xdr:colOff>
      <xdr:row>5</xdr:row>
      <xdr:rowOff>143162</xdr:rowOff>
    </xdr:to>
    <xdr:sp macro="" textlink="">
      <xdr:nvSpPr>
        <xdr:cNvPr id="4" name="吹き出し: 四角形 3">
          <a:extLst>
            <a:ext uri="{FF2B5EF4-FFF2-40B4-BE49-F238E27FC236}">
              <a16:creationId xmlns:a16="http://schemas.microsoft.com/office/drawing/2014/main" id="{93D0FBF8-E6AB-4605-A076-92B7CA871A47}"/>
            </a:ext>
          </a:extLst>
        </xdr:cNvPr>
        <xdr:cNvSpPr/>
      </xdr:nvSpPr>
      <xdr:spPr>
        <a:xfrm>
          <a:off x="10835988" y="558799"/>
          <a:ext cx="4622800" cy="854363"/>
        </a:xfrm>
        <a:prstGeom prst="wedgeRectCallout">
          <a:avLst>
            <a:gd name="adj1" fmla="val -110538"/>
            <a:gd name="adj2" fmla="val 147935"/>
          </a:avLst>
        </a:prstGeom>
        <a:solidFill>
          <a:schemeClr val="accent6">
            <a:lumMod val="20000"/>
            <a:lumOff val="80000"/>
          </a:schemeClr>
        </a:solidFill>
        <a:ln>
          <a:solidFill>
            <a:schemeClr val="tx1"/>
          </a:solidFill>
        </a:ln>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l"/>
          <a:r>
            <a:rPr kumimoji="1" lang="ja-JP" altLang="en-US" sz="1400" b="1">
              <a:latin typeface="BIZ UDPゴシック" panose="020B0400000000000000" pitchFamily="50" charset="-128"/>
              <a:ea typeface="BIZ UDPゴシック" panose="020B0400000000000000" pitchFamily="50" charset="-128"/>
            </a:rPr>
            <a:t>記入手順２</a:t>
          </a:r>
          <a:endParaRPr kumimoji="1" lang="en-US" altLang="ja-JP" sz="1400" b="1">
            <a:latin typeface="BIZ UDPゴシック" panose="020B0400000000000000" pitchFamily="50" charset="-128"/>
            <a:ea typeface="BIZ UDPゴシック" panose="020B0400000000000000" pitchFamily="50" charset="-128"/>
          </a:endParaRPr>
        </a:p>
        <a:p>
          <a:pPr algn="l"/>
          <a:r>
            <a:rPr kumimoji="1" lang="ja-JP" altLang="en-US" sz="1400">
              <a:latin typeface="BIZ UDPゴシック" panose="020B0400000000000000" pitchFamily="50" charset="-128"/>
              <a:ea typeface="BIZ UDPゴシック" panose="020B0400000000000000" pitchFamily="50" charset="-128"/>
            </a:rPr>
            <a:t>申込内容で「新規予約」を選択してください。</a:t>
          </a:r>
          <a:endParaRPr kumimoji="1" lang="en-US" altLang="ja-JP" sz="1400">
            <a:latin typeface="BIZ UDPゴシック" panose="020B0400000000000000" pitchFamily="50" charset="-128"/>
            <a:ea typeface="BIZ UDPゴシック" panose="020B0400000000000000" pitchFamily="50" charset="-128"/>
          </a:endParaRPr>
        </a:p>
        <a:p>
          <a:pPr algn="l"/>
          <a:r>
            <a:rPr kumimoji="1" lang="ja-JP" altLang="en-US" sz="1400">
              <a:latin typeface="BIZ UDPゴシック" panose="020B0400000000000000" pitchFamily="50" charset="-128"/>
              <a:ea typeface="BIZ UDPゴシック" panose="020B0400000000000000" pitchFamily="50" charset="-128"/>
            </a:rPr>
            <a:t>要入力箇所が白色表示・それ以外が灰色表示になります。</a:t>
          </a:r>
        </a:p>
      </xdr:txBody>
    </xdr:sp>
    <xdr:clientData/>
  </xdr:twoCellAnchor>
  <xdr:twoCellAnchor>
    <xdr:from>
      <xdr:col>16</xdr:col>
      <xdr:colOff>2014106</xdr:colOff>
      <xdr:row>12</xdr:row>
      <xdr:rowOff>302489</xdr:rowOff>
    </xdr:from>
    <xdr:to>
      <xdr:col>17</xdr:col>
      <xdr:colOff>688688</xdr:colOff>
      <xdr:row>14</xdr:row>
      <xdr:rowOff>124111</xdr:rowOff>
    </xdr:to>
    <xdr:sp macro="" textlink="">
      <xdr:nvSpPr>
        <xdr:cNvPr id="5" name="吹き出し: 四角形 4">
          <a:extLst>
            <a:ext uri="{FF2B5EF4-FFF2-40B4-BE49-F238E27FC236}">
              <a16:creationId xmlns:a16="http://schemas.microsoft.com/office/drawing/2014/main" id="{91908BDA-8543-4A7C-BEE3-7FC03A5AD6B2}"/>
            </a:ext>
          </a:extLst>
        </xdr:cNvPr>
        <xdr:cNvSpPr/>
      </xdr:nvSpPr>
      <xdr:spPr>
        <a:xfrm>
          <a:off x="14380731" y="3890239"/>
          <a:ext cx="2992582" cy="678872"/>
        </a:xfrm>
        <a:prstGeom prst="wedgeRectCallout">
          <a:avLst>
            <a:gd name="adj1" fmla="val -73987"/>
            <a:gd name="adj2" fmla="val -23375"/>
          </a:avLst>
        </a:prstGeom>
        <a:solidFill>
          <a:schemeClr val="accent6">
            <a:lumMod val="20000"/>
            <a:lumOff val="80000"/>
          </a:schemeClr>
        </a:solidFill>
        <a:ln>
          <a:solidFill>
            <a:schemeClr val="tx1"/>
          </a:solidFill>
        </a:ln>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l"/>
          <a:r>
            <a:rPr kumimoji="1" lang="ja-JP" altLang="en-US" sz="1400" b="1">
              <a:latin typeface="BIZ UDPゴシック" panose="020B0400000000000000" pitchFamily="50" charset="-128"/>
              <a:ea typeface="BIZ UDPゴシック" panose="020B0400000000000000" pitchFamily="50" charset="-128"/>
            </a:rPr>
            <a:t>記入手順４</a:t>
          </a:r>
          <a:endParaRPr kumimoji="1" lang="en-US" altLang="ja-JP" sz="1400" b="1">
            <a:latin typeface="BIZ UDPゴシック" panose="020B0400000000000000" pitchFamily="50" charset="-128"/>
            <a:ea typeface="BIZ UDPゴシック" panose="020B0400000000000000" pitchFamily="50" charset="-128"/>
          </a:endParaRPr>
        </a:p>
        <a:p>
          <a:pPr algn="l"/>
          <a:r>
            <a:rPr kumimoji="1" lang="ja-JP" altLang="en-US" sz="1400">
              <a:latin typeface="BIZ UDPゴシック" panose="020B0400000000000000" pitchFamily="50" charset="-128"/>
              <a:ea typeface="BIZ UDPゴシック" panose="020B0400000000000000" pitchFamily="50" charset="-128"/>
            </a:rPr>
            <a:t>申込者情報を全てご記入ください。</a:t>
          </a:r>
          <a:endParaRPr kumimoji="1" lang="en-US" altLang="ja-JP" sz="1400">
            <a:latin typeface="BIZ UDPゴシック" panose="020B0400000000000000" pitchFamily="50" charset="-128"/>
            <a:ea typeface="BIZ UDPゴシック" panose="020B0400000000000000" pitchFamily="50" charset="-128"/>
          </a:endParaRPr>
        </a:p>
      </xdr:txBody>
    </xdr:sp>
    <xdr:clientData/>
  </xdr:twoCellAnchor>
  <xdr:twoCellAnchor>
    <xdr:from>
      <xdr:col>2</xdr:col>
      <xdr:colOff>345790</xdr:colOff>
      <xdr:row>20</xdr:row>
      <xdr:rowOff>315766</xdr:rowOff>
    </xdr:from>
    <xdr:to>
      <xdr:col>9</xdr:col>
      <xdr:colOff>588819</xdr:colOff>
      <xdr:row>23</xdr:row>
      <xdr:rowOff>416789</xdr:rowOff>
    </xdr:to>
    <xdr:sp macro="" textlink="">
      <xdr:nvSpPr>
        <xdr:cNvPr id="6" name="吹き出し: 四角形 5">
          <a:extLst>
            <a:ext uri="{FF2B5EF4-FFF2-40B4-BE49-F238E27FC236}">
              <a16:creationId xmlns:a16="http://schemas.microsoft.com/office/drawing/2014/main" id="{BD0DD304-C40B-4F4C-8179-63F092738CAC}"/>
            </a:ext>
          </a:extLst>
        </xdr:cNvPr>
        <xdr:cNvSpPr/>
      </xdr:nvSpPr>
      <xdr:spPr>
        <a:xfrm>
          <a:off x="1393540" y="8253266"/>
          <a:ext cx="4973779" cy="2101273"/>
        </a:xfrm>
        <a:prstGeom prst="wedgeRectCallout">
          <a:avLst>
            <a:gd name="adj1" fmla="val -24983"/>
            <a:gd name="adj2" fmla="val -71205"/>
          </a:avLst>
        </a:prstGeom>
        <a:solidFill>
          <a:schemeClr val="accent6">
            <a:lumMod val="20000"/>
            <a:lumOff val="80000"/>
          </a:schemeClr>
        </a:solidFill>
        <a:ln>
          <a:solidFill>
            <a:schemeClr val="tx1"/>
          </a:solidFill>
        </a:ln>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l"/>
          <a:r>
            <a:rPr kumimoji="1" lang="ja-JP" altLang="en-US" sz="1400" b="1">
              <a:latin typeface="BIZ UDPゴシック" panose="020B0400000000000000" pitchFamily="50" charset="-128"/>
              <a:ea typeface="BIZ UDPゴシック" panose="020B0400000000000000" pitchFamily="50" charset="-128"/>
            </a:rPr>
            <a:t>記入手順５</a:t>
          </a:r>
          <a:endParaRPr kumimoji="1" lang="en-US" altLang="ja-JP" sz="1400" b="1">
            <a:latin typeface="BIZ UDPゴシック" panose="020B0400000000000000" pitchFamily="50" charset="-128"/>
            <a:ea typeface="BIZ UDPゴシック" panose="020B0400000000000000" pitchFamily="50" charset="-128"/>
          </a:endParaRPr>
        </a:p>
        <a:p>
          <a:pPr algn="l"/>
          <a:r>
            <a:rPr kumimoji="1" lang="ja-JP" altLang="en-US" sz="1400">
              <a:latin typeface="BIZ UDPゴシック" panose="020B0400000000000000" pitchFamily="50" charset="-128"/>
              <a:ea typeface="BIZ UDPゴシック" panose="020B0400000000000000" pitchFamily="50" charset="-128"/>
            </a:rPr>
            <a:t>ご利用日を選択してください。</a:t>
          </a:r>
          <a:endParaRPr kumimoji="1" lang="en-US" altLang="ja-JP" sz="1400">
            <a:latin typeface="BIZ UDPゴシック" panose="020B0400000000000000" pitchFamily="50" charset="-128"/>
            <a:ea typeface="BIZ UDPゴシック" panose="020B0400000000000000" pitchFamily="50" charset="-128"/>
          </a:endParaRPr>
        </a:p>
        <a:p>
          <a:pPr algn="l"/>
          <a:r>
            <a:rPr kumimoji="1" lang="ja-JP" altLang="en-US" sz="1400">
              <a:latin typeface="BIZ UDPゴシック" panose="020B0400000000000000" pitchFamily="50" charset="-128"/>
              <a:ea typeface="BIZ UDPゴシック" panose="020B0400000000000000" pitchFamily="50" charset="-128"/>
            </a:rPr>
            <a:t>・１台目の欄を選択すると、２台目以降も自動表示されます。</a:t>
          </a:r>
          <a:endParaRPr kumimoji="1" lang="en-US" altLang="ja-JP" sz="1400">
            <a:latin typeface="BIZ UDPゴシック" panose="020B0400000000000000" pitchFamily="50" charset="-128"/>
            <a:ea typeface="BIZ UDPゴシック" panose="020B0400000000000000" pitchFamily="50" charset="-128"/>
          </a:endParaRPr>
        </a:p>
        <a:p>
          <a:pPr algn="l"/>
          <a:r>
            <a:rPr kumimoji="1" lang="ja-JP" altLang="en-US" sz="1400">
              <a:latin typeface="BIZ UDPゴシック" panose="020B0400000000000000" pitchFamily="50" charset="-128"/>
              <a:ea typeface="BIZ UDPゴシック" panose="020B0400000000000000" pitchFamily="50" charset="-128"/>
            </a:rPr>
            <a:t>・ご利用日を入力すると、表上部の「現在選択されている</a:t>
          </a:r>
          <a:endParaRPr kumimoji="1" lang="en-US" altLang="ja-JP" sz="1400">
            <a:latin typeface="BIZ UDPゴシック" panose="020B0400000000000000" pitchFamily="50" charset="-128"/>
            <a:ea typeface="BIZ UDPゴシック" panose="020B0400000000000000" pitchFamily="50" charset="-128"/>
          </a:endParaRPr>
        </a:p>
        <a:p>
          <a:pPr algn="l"/>
          <a:r>
            <a:rPr kumimoji="1" lang="ja-JP" altLang="en-US" sz="1400">
              <a:latin typeface="BIZ UDPゴシック" panose="020B0400000000000000" pitchFamily="50" charset="-128"/>
              <a:ea typeface="BIZ UDPゴシック" panose="020B0400000000000000" pitchFamily="50" charset="-128"/>
            </a:rPr>
            <a:t>　ご利用日に対する予約申込及び支払いの期限」が表示され</a:t>
          </a:r>
          <a:endParaRPr kumimoji="1" lang="en-US" altLang="ja-JP" sz="1400">
            <a:latin typeface="BIZ UDPゴシック" panose="020B0400000000000000" pitchFamily="50" charset="-128"/>
            <a:ea typeface="BIZ UDPゴシック" panose="020B0400000000000000" pitchFamily="50" charset="-128"/>
          </a:endParaRPr>
        </a:p>
        <a:p>
          <a:pPr algn="l"/>
          <a:r>
            <a:rPr kumimoji="1" lang="ja-JP" altLang="en-US" sz="1400">
              <a:latin typeface="BIZ UDPゴシック" panose="020B0400000000000000" pitchFamily="50" charset="-128"/>
              <a:ea typeface="BIZ UDPゴシック" panose="020B0400000000000000" pitchFamily="50" charset="-128"/>
            </a:rPr>
            <a:t>　ますので、ご確認ください。</a:t>
          </a:r>
          <a:endParaRPr kumimoji="1" lang="en-US" altLang="ja-JP" sz="1400">
            <a:latin typeface="BIZ UDPゴシック" panose="020B0400000000000000" pitchFamily="50" charset="-128"/>
            <a:ea typeface="BIZ UDPゴシック" panose="020B0400000000000000" pitchFamily="50" charset="-128"/>
          </a:endParaRPr>
        </a:p>
        <a:p>
          <a:pPr algn="l"/>
          <a:r>
            <a:rPr kumimoji="1" lang="ja-JP" altLang="en-US" sz="1400">
              <a:latin typeface="BIZ UDPゴシック" panose="020B0400000000000000" pitchFamily="50" charset="-128"/>
              <a:ea typeface="BIZ UDPゴシック" panose="020B0400000000000000" pitchFamily="50" charset="-128"/>
            </a:rPr>
            <a:t>・複数日の予約をご希望の場合、日ごとに予約申込書を作成</a:t>
          </a:r>
          <a:endParaRPr kumimoji="1" lang="en-US" altLang="ja-JP" sz="1400">
            <a:latin typeface="BIZ UDPゴシック" panose="020B0400000000000000" pitchFamily="50" charset="-128"/>
            <a:ea typeface="BIZ UDPゴシック" panose="020B0400000000000000" pitchFamily="50" charset="-128"/>
          </a:endParaRPr>
        </a:p>
        <a:p>
          <a:pPr algn="l"/>
          <a:r>
            <a:rPr kumimoji="1" lang="ja-JP" altLang="en-US" sz="1400">
              <a:latin typeface="BIZ UDPゴシック" panose="020B0400000000000000" pitchFamily="50" charset="-128"/>
              <a:ea typeface="BIZ UDPゴシック" panose="020B0400000000000000" pitchFamily="50" charset="-128"/>
            </a:rPr>
            <a:t>　してください。</a:t>
          </a:r>
          <a:endParaRPr kumimoji="1" lang="en-US" altLang="ja-JP" sz="1400">
            <a:latin typeface="BIZ UDPゴシック" panose="020B0400000000000000" pitchFamily="50" charset="-128"/>
            <a:ea typeface="BIZ UDPゴシック" panose="020B0400000000000000" pitchFamily="50" charset="-128"/>
          </a:endParaRPr>
        </a:p>
      </xdr:txBody>
    </xdr:sp>
    <xdr:clientData/>
  </xdr:twoCellAnchor>
  <xdr:twoCellAnchor>
    <xdr:from>
      <xdr:col>9</xdr:col>
      <xdr:colOff>681183</xdr:colOff>
      <xdr:row>20</xdr:row>
      <xdr:rowOff>331930</xdr:rowOff>
    </xdr:from>
    <xdr:to>
      <xdr:col>15</xdr:col>
      <xdr:colOff>355024</xdr:colOff>
      <xdr:row>23</xdr:row>
      <xdr:rowOff>31171</xdr:rowOff>
    </xdr:to>
    <xdr:sp macro="" textlink="">
      <xdr:nvSpPr>
        <xdr:cNvPr id="7" name="吹き出し: 四角形 6">
          <a:extLst>
            <a:ext uri="{FF2B5EF4-FFF2-40B4-BE49-F238E27FC236}">
              <a16:creationId xmlns:a16="http://schemas.microsoft.com/office/drawing/2014/main" id="{8D483D10-4D33-4DCD-BD63-18CF006BADB9}"/>
            </a:ext>
          </a:extLst>
        </xdr:cNvPr>
        <xdr:cNvSpPr/>
      </xdr:nvSpPr>
      <xdr:spPr>
        <a:xfrm>
          <a:off x="6459683" y="8269430"/>
          <a:ext cx="4976091" cy="1699491"/>
        </a:xfrm>
        <a:prstGeom prst="wedgeRectCallout">
          <a:avLst>
            <a:gd name="adj1" fmla="val -26995"/>
            <a:gd name="adj2" fmla="val -74014"/>
          </a:avLst>
        </a:prstGeom>
        <a:solidFill>
          <a:schemeClr val="accent6">
            <a:lumMod val="20000"/>
            <a:lumOff val="80000"/>
          </a:schemeClr>
        </a:solidFill>
        <a:ln>
          <a:solidFill>
            <a:schemeClr val="tx1"/>
          </a:solidFill>
        </a:ln>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l"/>
          <a:r>
            <a:rPr kumimoji="1" lang="ja-JP" altLang="en-US" sz="1400" b="1">
              <a:latin typeface="BIZ UDPゴシック" panose="020B0400000000000000" pitchFamily="50" charset="-128"/>
              <a:ea typeface="BIZ UDPゴシック" panose="020B0400000000000000" pitchFamily="50" charset="-128"/>
            </a:rPr>
            <a:t>記入手順６</a:t>
          </a:r>
          <a:endParaRPr kumimoji="1" lang="en-US" altLang="ja-JP" sz="1400" b="1">
            <a:latin typeface="BIZ UDPゴシック" panose="020B0400000000000000" pitchFamily="50" charset="-128"/>
            <a:ea typeface="BIZ UDPゴシック" panose="020B0400000000000000" pitchFamily="50" charset="-128"/>
          </a:endParaRPr>
        </a:p>
        <a:p>
          <a:pPr algn="l"/>
          <a:r>
            <a:rPr kumimoji="1" lang="ja-JP" altLang="en-US" sz="1400">
              <a:latin typeface="BIZ UDPゴシック" panose="020B0400000000000000" pitchFamily="50" charset="-128"/>
              <a:ea typeface="BIZ UDPゴシック" panose="020B0400000000000000" pitchFamily="50" charset="-128"/>
            </a:rPr>
            <a:t>降車場・乗車場・待機場の利用有無を選択してください。</a:t>
          </a:r>
          <a:endParaRPr kumimoji="1" lang="en-US" altLang="ja-JP" sz="1400">
            <a:latin typeface="BIZ UDPゴシック" panose="020B0400000000000000" pitchFamily="50" charset="-128"/>
            <a:ea typeface="BIZ UDPゴシック" panose="020B0400000000000000" pitchFamily="50" charset="-128"/>
          </a:endParaRPr>
        </a:p>
        <a:p>
          <a:pPr algn="l"/>
          <a:r>
            <a:rPr kumimoji="1" lang="ja-JP" altLang="en-US" sz="1400">
              <a:latin typeface="BIZ UDPゴシック" panose="020B0400000000000000" pitchFamily="50" charset="-128"/>
              <a:ea typeface="BIZ UDPゴシック" panose="020B0400000000000000" pitchFamily="50" charset="-128"/>
            </a:rPr>
            <a:t>・利用の有無で、有を選択すると入庫時間が選択できるように</a:t>
          </a:r>
          <a:endParaRPr kumimoji="1" lang="en-US" altLang="ja-JP" sz="1400">
            <a:latin typeface="BIZ UDPゴシック" panose="020B0400000000000000" pitchFamily="50" charset="-128"/>
            <a:ea typeface="BIZ UDPゴシック" panose="020B0400000000000000" pitchFamily="50" charset="-128"/>
          </a:endParaRPr>
        </a:p>
        <a:p>
          <a:pPr algn="l"/>
          <a:r>
            <a:rPr kumimoji="1" lang="ja-JP" altLang="en-US" sz="1400">
              <a:latin typeface="BIZ UDPゴシック" panose="020B0400000000000000" pitchFamily="50" charset="-128"/>
              <a:ea typeface="BIZ UDPゴシック" panose="020B0400000000000000" pitchFamily="50" charset="-128"/>
            </a:rPr>
            <a:t>　なります。</a:t>
          </a:r>
          <a:endParaRPr kumimoji="1" lang="en-US" altLang="ja-JP" sz="1400">
            <a:latin typeface="BIZ UDPゴシック" panose="020B0400000000000000" pitchFamily="50" charset="-128"/>
            <a:ea typeface="BIZ UDPゴシック" panose="020B0400000000000000" pitchFamily="50" charset="-128"/>
          </a:endParaRPr>
        </a:p>
        <a:p>
          <a:pPr algn="l"/>
          <a:r>
            <a:rPr kumimoji="1" lang="ja-JP" altLang="en-US" sz="1400">
              <a:latin typeface="BIZ UDPゴシック" panose="020B0400000000000000" pitchFamily="50" charset="-128"/>
              <a:ea typeface="BIZ UDPゴシック" panose="020B0400000000000000" pitchFamily="50" charset="-128"/>
            </a:rPr>
            <a:t>・入庫時間を選択すると、出庫時間が自動表示されます。</a:t>
          </a:r>
          <a:endParaRPr kumimoji="1" lang="en-US" altLang="ja-JP" sz="1400">
            <a:latin typeface="BIZ UDPゴシック" panose="020B0400000000000000" pitchFamily="50" charset="-128"/>
            <a:ea typeface="BIZ UDPゴシック" panose="020B0400000000000000" pitchFamily="50" charset="-128"/>
          </a:endParaRPr>
        </a:p>
        <a:p>
          <a:pPr algn="l"/>
          <a:r>
            <a:rPr kumimoji="1" lang="ja-JP" altLang="en-US" sz="1400">
              <a:latin typeface="BIZ UDPゴシック" panose="020B0400000000000000" pitchFamily="50" charset="-128"/>
              <a:ea typeface="BIZ UDPゴシック" panose="020B0400000000000000" pitchFamily="50" charset="-128"/>
            </a:rPr>
            <a:t>・バスを複数台予約される場合は、</a:t>
          </a:r>
          <a:r>
            <a:rPr kumimoji="1" lang="en-US" altLang="ja-JP" sz="1400">
              <a:latin typeface="BIZ UDPゴシック" panose="020B0400000000000000" pitchFamily="50" charset="-128"/>
              <a:ea typeface="BIZ UDPゴシック" panose="020B0400000000000000" pitchFamily="50" charset="-128"/>
            </a:rPr>
            <a:t>1</a:t>
          </a:r>
          <a:r>
            <a:rPr kumimoji="1" lang="ja-JP" altLang="en-US" sz="1400">
              <a:latin typeface="BIZ UDPゴシック" panose="020B0400000000000000" pitchFamily="50" charset="-128"/>
              <a:ea typeface="BIZ UDPゴシック" panose="020B0400000000000000" pitchFamily="50" charset="-128"/>
            </a:rPr>
            <a:t>台ずつ記入してください。</a:t>
          </a:r>
          <a:endParaRPr kumimoji="1" lang="en-US" altLang="ja-JP" sz="1400">
            <a:latin typeface="BIZ UDPゴシック" panose="020B0400000000000000" pitchFamily="50" charset="-128"/>
            <a:ea typeface="BIZ UDPゴシック" panose="020B0400000000000000" pitchFamily="50" charset="-128"/>
          </a:endParaRPr>
        </a:p>
      </xdr:txBody>
    </xdr:sp>
    <xdr:clientData/>
  </xdr:twoCellAnchor>
  <xdr:twoCellAnchor>
    <xdr:from>
      <xdr:col>15</xdr:col>
      <xdr:colOff>516660</xdr:colOff>
      <xdr:row>20</xdr:row>
      <xdr:rowOff>331930</xdr:rowOff>
    </xdr:from>
    <xdr:to>
      <xdr:col>16</xdr:col>
      <xdr:colOff>1657640</xdr:colOff>
      <xdr:row>21</xdr:row>
      <xdr:rowOff>304798</xdr:rowOff>
    </xdr:to>
    <xdr:sp macro="" textlink="">
      <xdr:nvSpPr>
        <xdr:cNvPr id="8" name="吹き出し: 四角形 7">
          <a:extLst>
            <a:ext uri="{FF2B5EF4-FFF2-40B4-BE49-F238E27FC236}">
              <a16:creationId xmlns:a16="http://schemas.microsoft.com/office/drawing/2014/main" id="{5E2A13DF-B6AD-4353-8446-0B6DF46AD232}"/>
            </a:ext>
          </a:extLst>
        </xdr:cNvPr>
        <xdr:cNvSpPr/>
      </xdr:nvSpPr>
      <xdr:spPr>
        <a:xfrm>
          <a:off x="11597410" y="8269430"/>
          <a:ext cx="2426855" cy="639618"/>
        </a:xfrm>
        <a:prstGeom prst="wedgeRectCallout">
          <a:avLst>
            <a:gd name="adj1" fmla="val 8412"/>
            <a:gd name="adj2" fmla="val -123105"/>
          </a:avLst>
        </a:prstGeom>
        <a:solidFill>
          <a:schemeClr val="accent6">
            <a:lumMod val="20000"/>
            <a:lumOff val="80000"/>
          </a:schemeClr>
        </a:solidFill>
        <a:ln>
          <a:solidFill>
            <a:schemeClr val="tx1"/>
          </a:solidFill>
        </a:ln>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l"/>
          <a:r>
            <a:rPr kumimoji="1" lang="ja-JP" altLang="en-US" sz="1400" b="1">
              <a:latin typeface="BIZ UDPゴシック" panose="020B0400000000000000" pitchFamily="50" charset="-128"/>
              <a:ea typeface="BIZ UDPゴシック" panose="020B0400000000000000" pitchFamily="50" charset="-128"/>
            </a:rPr>
            <a:t>記入手順７</a:t>
          </a:r>
          <a:endParaRPr kumimoji="1" lang="en-US" altLang="ja-JP" sz="1400" b="1">
            <a:latin typeface="BIZ UDPゴシック" panose="020B0400000000000000" pitchFamily="50" charset="-128"/>
            <a:ea typeface="BIZ UDPゴシック" panose="020B0400000000000000" pitchFamily="50" charset="-128"/>
          </a:endParaRPr>
        </a:p>
        <a:p>
          <a:pPr algn="l"/>
          <a:r>
            <a:rPr kumimoji="1" lang="ja-JP" altLang="en-US" sz="1400">
              <a:latin typeface="BIZ UDPゴシック" panose="020B0400000000000000" pitchFamily="50" charset="-128"/>
              <a:ea typeface="BIZ UDPゴシック" panose="020B0400000000000000" pitchFamily="50" charset="-128"/>
            </a:rPr>
            <a:t>ツアー名をご入力ください。</a:t>
          </a:r>
          <a:endParaRPr kumimoji="1" lang="en-US" altLang="ja-JP" sz="1400">
            <a:latin typeface="BIZ UDPゴシック" panose="020B0400000000000000" pitchFamily="50" charset="-128"/>
            <a:ea typeface="BIZ UDPゴシック" panose="020B0400000000000000" pitchFamily="50" charset="-128"/>
          </a:endParaRPr>
        </a:p>
      </xdr:txBody>
    </xdr:sp>
    <xdr:clientData/>
  </xdr:twoCellAnchor>
  <xdr:twoCellAnchor>
    <xdr:from>
      <xdr:col>16</xdr:col>
      <xdr:colOff>3529447</xdr:colOff>
      <xdr:row>21</xdr:row>
      <xdr:rowOff>397740</xdr:rowOff>
    </xdr:from>
    <xdr:to>
      <xdr:col>17</xdr:col>
      <xdr:colOff>4212938</xdr:colOff>
      <xdr:row>25</xdr:row>
      <xdr:rowOff>141430</xdr:rowOff>
    </xdr:to>
    <xdr:sp macro="" textlink="">
      <xdr:nvSpPr>
        <xdr:cNvPr id="9" name="正方形/長方形 8">
          <a:extLst>
            <a:ext uri="{FF2B5EF4-FFF2-40B4-BE49-F238E27FC236}">
              <a16:creationId xmlns:a16="http://schemas.microsoft.com/office/drawing/2014/main" id="{C066650F-AE12-4CC3-B8B4-E67EFB9D1A07}"/>
            </a:ext>
          </a:extLst>
        </xdr:cNvPr>
        <xdr:cNvSpPr/>
      </xdr:nvSpPr>
      <xdr:spPr>
        <a:xfrm>
          <a:off x="15896072" y="9001990"/>
          <a:ext cx="5001491" cy="2410690"/>
        </a:xfrm>
        <a:prstGeom prst="rect">
          <a:avLst/>
        </a:prstGeom>
        <a:solidFill>
          <a:schemeClr val="accent6">
            <a:lumMod val="20000"/>
            <a:lumOff val="80000"/>
          </a:schemeClr>
        </a:solid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400">
              <a:solidFill>
                <a:sysClr val="windowText" lastClr="000000"/>
              </a:solidFill>
              <a:latin typeface="BIZ UDPゴシック" panose="020B0400000000000000" pitchFamily="50" charset="-128"/>
              <a:ea typeface="BIZ UDPゴシック" panose="020B0400000000000000" pitchFamily="50" charset="-128"/>
            </a:rPr>
            <a:t>その他</a:t>
          </a:r>
          <a:r>
            <a:rPr kumimoji="1" lang="en-US" altLang="ja-JP" sz="1400">
              <a:solidFill>
                <a:sysClr val="windowText" lastClr="000000"/>
              </a:solidFill>
              <a:latin typeface="BIZ UDPゴシック" panose="020B0400000000000000" pitchFamily="50" charset="-128"/>
              <a:ea typeface="BIZ UDPゴシック" panose="020B0400000000000000" pitchFamily="50" charset="-128"/>
            </a:rPr>
            <a:t>】</a:t>
          </a:r>
        </a:p>
        <a:p>
          <a:pPr algn="l"/>
          <a:endParaRPr kumimoji="1" lang="en-US" altLang="ja-JP" sz="1400">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1400">
              <a:solidFill>
                <a:sysClr val="windowText" lastClr="000000"/>
              </a:solidFill>
              <a:latin typeface="BIZ UDPゴシック" panose="020B0400000000000000" pitchFamily="50" charset="-128"/>
              <a:ea typeface="BIZ UDPゴシック" panose="020B0400000000000000" pitchFamily="50" charset="-128"/>
            </a:rPr>
            <a:t>・ご記入内容に応じて、利用金額が自動表示されますので、</a:t>
          </a:r>
          <a:endParaRPr kumimoji="1" lang="en-US" altLang="ja-JP" sz="1400">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1400">
              <a:solidFill>
                <a:sysClr val="windowText" lastClr="000000"/>
              </a:solidFill>
              <a:latin typeface="BIZ UDPゴシック" panose="020B0400000000000000" pitchFamily="50" charset="-128"/>
              <a:ea typeface="BIZ UDPゴシック" panose="020B0400000000000000" pitchFamily="50" charset="-128"/>
            </a:rPr>
            <a:t>　ご確認ください。</a:t>
          </a:r>
          <a:endParaRPr kumimoji="1" lang="en-US" altLang="ja-JP" sz="1400">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1400">
              <a:solidFill>
                <a:sysClr val="windowText" lastClr="000000"/>
              </a:solidFill>
              <a:latin typeface="BIZ UDPゴシック" panose="020B0400000000000000" pitchFamily="50" charset="-128"/>
              <a:ea typeface="BIZ UDPゴシック" panose="020B0400000000000000" pitchFamily="50" charset="-128"/>
            </a:rPr>
            <a:t>・仮予約が成立した場合、協会で受付番号・予約番号を記入の</a:t>
          </a:r>
          <a:endParaRPr kumimoji="1" lang="en-US" altLang="ja-JP" sz="1400">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1400">
              <a:solidFill>
                <a:sysClr val="windowText" lastClr="000000"/>
              </a:solidFill>
              <a:latin typeface="BIZ UDPゴシック" panose="020B0400000000000000" pitchFamily="50" charset="-128"/>
              <a:ea typeface="BIZ UDPゴシック" panose="020B0400000000000000" pitchFamily="50" charset="-128"/>
            </a:rPr>
            <a:t>　上、返信します。以降、予約変更やキャンセルを行う場合は、</a:t>
          </a:r>
          <a:endParaRPr kumimoji="1" lang="en-US" altLang="ja-JP" sz="1400">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1400">
              <a:solidFill>
                <a:sysClr val="windowText" lastClr="000000"/>
              </a:solidFill>
              <a:latin typeface="BIZ UDPゴシック" panose="020B0400000000000000" pitchFamily="50" charset="-128"/>
              <a:ea typeface="BIZ UDPゴシック" panose="020B0400000000000000" pitchFamily="50" charset="-128"/>
            </a:rPr>
            <a:t>　返信後の予約申込書をお使いください。</a:t>
          </a:r>
          <a:endParaRPr kumimoji="1" lang="en-US" altLang="ja-JP" sz="1400">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1400">
              <a:solidFill>
                <a:sysClr val="windowText" lastClr="000000"/>
              </a:solidFill>
              <a:latin typeface="BIZ UDPゴシック" panose="020B0400000000000000" pitchFamily="50" charset="-128"/>
              <a:ea typeface="BIZ UDPゴシック" panose="020B0400000000000000" pitchFamily="50" charset="-128"/>
            </a:rPr>
            <a:t>・満車につき、お申込内容の全部または一部が仮予約不可と　</a:t>
          </a:r>
          <a:endParaRPr kumimoji="1" lang="en-US" altLang="ja-JP" sz="1400">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1400">
              <a:solidFill>
                <a:sysClr val="windowText" lastClr="000000"/>
              </a:solidFill>
              <a:latin typeface="BIZ UDPゴシック" panose="020B0400000000000000" pitchFamily="50" charset="-128"/>
              <a:ea typeface="BIZ UDPゴシック" panose="020B0400000000000000" pitchFamily="50" charset="-128"/>
            </a:rPr>
            <a:t>　なった場合、通信欄に記入して返信します。</a:t>
          </a:r>
        </a:p>
      </xdr:txBody>
    </xdr:sp>
    <xdr:clientData/>
  </xdr:twoCellAnchor>
  <xdr:twoCellAnchor>
    <xdr:from>
      <xdr:col>16</xdr:col>
      <xdr:colOff>3214832</xdr:colOff>
      <xdr:row>0</xdr:row>
      <xdr:rowOff>79375</xdr:rowOff>
    </xdr:from>
    <xdr:to>
      <xdr:col>17</xdr:col>
      <xdr:colOff>4083051</xdr:colOff>
      <xdr:row>2</xdr:row>
      <xdr:rowOff>238125</xdr:rowOff>
    </xdr:to>
    <xdr:sp macro="" textlink="">
      <xdr:nvSpPr>
        <xdr:cNvPr id="10" name="正方形/長方形 9">
          <a:extLst>
            <a:ext uri="{FF2B5EF4-FFF2-40B4-BE49-F238E27FC236}">
              <a16:creationId xmlns:a16="http://schemas.microsoft.com/office/drawing/2014/main" id="{B509F540-E856-4678-BDA9-635450FE2630}"/>
            </a:ext>
          </a:extLst>
        </xdr:cNvPr>
        <xdr:cNvSpPr/>
      </xdr:nvSpPr>
      <xdr:spPr>
        <a:xfrm>
          <a:off x="15581457" y="79375"/>
          <a:ext cx="5186219" cy="714375"/>
        </a:xfrm>
        <a:prstGeom prst="rect">
          <a:avLst/>
        </a:prstGeom>
        <a:solidFill>
          <a:schemeClr val="accent2">
            <a:lumMod val="60000"/>
            <a:lumOff val="40000"/>
          </a:schemeClr>
        </a:solid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a:solidFill>
                <a:sysClr val="windowText" lastClr="000000"/>
              </a:solidFill>
              <a:latin typeface="BIZ UDPゴシック" panose="020B0400000000000000" pitchFamily="50" charset="-128"/>
              <a:ea typeface="BIZ UDPゴシック" panose="020B0400000000000000" pitchFamily="50" charset="-128"/>
            </a:rPr>
            <a:t>記入例（新規申込）</a:t>
          </a:r>
        </a:p>
      </xdr:txBody>
    </xdr:sp>
    <xdr:clientData/>
  </xdr:twoCellAnchor>
  <xdr:twoCellAnchor>
    <xdr:from>
      <xdr:col>1</xdr:col>
      <xdr:colOff>142874</xdr:colOff>
      <xdr:row>7</xdr:row>
      <xdr:rowOff>289499</xdr:rowOff>
    </xdr:from>
    <xdr:to>
      <xdr:col>7</xdr:col>
      <xdr:colOff>190499</xdr:colOff>
      <xdr:row>10</xdr:row>
      <xdr:rowOff>25108</xdr:rowOff>
    </xdr:to>
    <xdr:sp macro="" textlink="">
      <xdr:nvSpPr>
        <xdr:cNvPr id="11" name="吹き出し: 四角形 10">
          <a:extLst>
            <a:ext uri="{FF2B5EF4-FFF2-40B4-BE49-F238E27FC236}">
              <a16:creationId xmlns:a16="http://schemas.microsoft.com/office/drawing/2014/main" id="{B289B27D-5601-40E3-9C02-E80E074E96B3}"/>
            </a:ext>
          </a:extLst>
        </xdr:cNvPr>
        <xdr:cNvSpPr/>
      </xdr:nvSpPr>
      <xdr:spPr>
        <a:xfrm>
          <a:off x="619124" y="2242124"/>
          <a:ext cx="3286125" cy="688109"/>
        </a:xfrm>
        <a:prstGeom prst="wedgeRectCallout">
          <a:avLst>
            <a:gd name="adj1" fmla="val -21477"/>
            <a:gd name="adj2" fmla="val 64556"/>
          </a:avLst>
        </a:prstGeom>
        <a:solidFill>
          <a:schemeClr val="accent6">
            <a:lumMod val="20000"/>
            <a:lumOff val="80000"/>
          </a:schemeClr>
        </a:solidFill>
        <a:ln>
          <a:solidFill>
            <a:schemeClr val="tx1"/>
          </a:solidFill>
        </a:ln>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l"/>
          <a:r>
            <a:rPr kumimoji="1" lang="ja-JP" altLang="en-US" sz="1400" b="1">
              <a:latin typeface="BIZ UDPゴシック" panose="020B0400000000000000" pitchFamily="50" charset="-128"/>
              <a:ea typeface="BIZ UDPゴシック" panose="020B0400000000000000" pitchFamily="50" charset="-128"/>
            </a:rPr>
            <a:t>記入手順３</a:t>
          </a:r>
          <a:endParaRPr kumimoji="1" lang="en-US" altLang="ja-JP" sz="1400" b="1">
            <a:latin typeface="BIZ UDPゴシック" panose="020B0400000000000000" pitchFamily="50" charset="-128"/>
            <a:ea typeface="BIZ UDPゴシック" panose="020B0400000000000000" pitchFamily="50" charset="-128"/>
          </a:endParaRPr>
        </a:p>
        <a:p>
          <a:pPr algn="l"/>
          <a:r>
            <a:rPr kumimoji="1" lang="ja-JP" altLang="en-US" sz="1400">
              <a:latin typeface="BIZ UDPゴシック" panose="020B0400000000000000" pitchFamily="50" charset="-128"/>
              <a:ea typeface="BIZ UDPゴシック" panose="020B0400000000000000" pitchFamily="50" charset="-128"/>
            </a:rPr>
            <a:t>申込書の記入日をご記入ください。</a:t>
          </a:r>
          <a:endParaRPr kumimoji="1" lang="en-US" altLang="ja-JP" sz="1400">
            <a:latin typeface="BIZ UDPゴシック" panose="020B0400000000000000" pitchFamily="50" charset="-128"/>
            <a:ea typeface="BIZ UDPゴシック" panose="020B0400000000000000" pitchFamily="50" charset="-128"/>
          </a:endParaRPr>
        </a:p>
      </xdr:txBody>
    </xdr:sp>
    <xdr:clientData/>
  </xdr:twoCellAnchor>
  <xdr:twoCellAnchor editAs="oneCell">
    <xdr:from>
      <xdr:col>1</xdr:col>
      <xdr:colOff>79374</xdr:colOff>
      <xdr:row>50</xdr:row>
      <xdr:rowOff>0</xdr:rowOff>
    </xdr:from>
    <xdr:to>
      <xdr:col>16</xdr:col>
      <xdr:colOff>1315042</xdr:colOff>
      <xdr:row>80</xdr:row>
      <xdr:rowOff>0</xdr:rowOff>
    </xdr:to>
    <xdr:pic>
      <xdr:nvPicPr>
        <xdr:cNvPr id="12" name="図 11">
          <a:extLst>
            <a:ext uri="{FF2B5EF4-FFF2-40B4-BE49-F238E27FC236}">
              <a16:creationId xmlns:a16="http://schemas.microsoft.com/office/drawing/2014/main" id="{67763EE1-2E51-4837-83C0-7AF256554F5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5624" y="18303875"/>
          <a:ext cx="13126043" cy="5365750"/>
        </a:xfrm>
        <a:prstGeom prst="rect">
          <a:avLst/>
        </a:prstGeom>
        <a:solidFill>
          <a:schemeClr val="bg1"/>
        </a:solidFill>
      </xdr:spPr>
    </xdr:pic>
    <xdr:clientData/>
  </xdr:twoCellAnchor>
  <xdr:twoCellAnchor editAs="oneCell">
    <xdr:from>
      <xdr:col>1</xdr:col>
      <xdr:colOff>0</xdr:colOff>
      <xdr:row>81</xdr:row>
      <xdr:rowOff>127000</xdr:rowOff>
    </xdr:from>
    <xdr:to>
      <xdr:col>16</xdr:col>
      <xdr:colOff>3092437</xdr:colOff>
      <xdr:row>108</xdr:row>
      <xdr:rowOff>86217</xdr:rowOff>
    </xdr:to>
    <xdr:pic>
      <xdr:nvPicPr>
        <xdr:cNvPr id="13" name="図 12">
          <a:extLst>
            <a:ext uri="{FF2B5EF4-FFF2-40B4-BE49-F238E27FC236}">
              <a16:creationId xmlns:a16="http://schemas.microsoft.com/office/drawing/2014/main" id="{EF9C6188-1586-4734-850F-336C3C3A6D3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76250" y="23955375"/>
          <a:ext cx="14982812" cy="4245467"/>
        </a:xfrm>
        <a:prstGeom prst="rect">
          <a:avLst/>
        </a:prstGeom>
        <a:solidFill>
          <a:schemeClr val="bg1"/>
        </a:solidFill>
      </xdr:spPr>
    </xdr:pic>
    <xdr:clientData/>
  </xdr:twoCellAnchor>
</xdr:wsDr>
</file>

<file path=xl/drawings/drawing3.xml><?xml version="1.0" encoding="utf-8"?>
<xdr:wsDr xmlns:xdr="http://schemas.openxmlformats.org/drawingml/2006/spreadsheetDrawing" xmlns:a="http://schemas.openxmlformats.org/drawingml/2006/main">
  <xdr:twoCellAnchor>
    <xdr:from>
      <xdr:col>5</xdr:col>
      <xdr:colOff>213592</xdr:colOff>
      <xdr:row>2</xdr:row>
      <xdr:rowOff>13857</xdr:rowOff>
    </xdr:from>
    <xdr:to>
      <xdr:col>10</xdr:col>
      <xdr:colOff>255734</xdr:colOff>
      <xdr:row>5</xdr:row>
      <xdr:rowOff>197718</xdr:rowOff>
    </xdr:to>
    <xdr:sp macro="" textlink="">
      <xdr:nvSpPr>
        <xdr:cNvPr id="3" name="吹き出し: 四角形 2">
          <a:extLst>
            <a:ext uri="{FF2B5EF4-FFF2-40B4-BE49-F238E27FC236}">
              <a16:creationId xmlns:a16="http://schemas.microsoft.com/office/drawing/2014/main" id="{6D8F4B0E-1EAB-44D8-8032-682F638DE7ED}"/>
            </a:ext>
          </a:extLst>
        </xdr:cNvPr>
        <xdr:cNvSpPr/>
      </xdr:nvSpPr>
      <xdr:spPr>
        <a:xfrm>
          <a:off x="3245717" y="569482"/>
          <a:ext cx="3598142" cy="898236"/>
        </a:xfrm>
        <a:prstGeom prst="wedgeRectCallout">
          <a:avLst>
            <a:gd name="adj1" fmla="val 68911"/>
            <a:gd name="adj2" fmla="val 63385"/>
          </a:avLst>
        </a:prstGeom>
        <a:solidFill>
          <a:schemeClr val="accent6">
            <a:lumMod val="20000"/>
            <a:lumOff val="80000"/>
          </a:schemeClr>
        </a:solidFill>
        <a:ln>
          <a:solidFill>
            <a:schemeClr val="tx1"/>
          </a:solidFill>
        </a:ln>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l"/>
          <a:r>
            <a:rPr kumimoji="1" lang="ja-JP" altLang="en-US" sz="1400" b="1">
              <a:latin typeface="BIZ UDPゴシック" panose="020B0400000000000000" pitchFamily="50" charset="-128"/>
              <a:ea typeface="BIZ UDPゴシック" panose="020B0400000000000000" pitchFamily="50" charset="-128"/>
            </a:rPr>
            <a:t>記入手順１</a:t>
          </a:r>
          <a:endParaRPr kumimoji="1" lang="en-US" altLang="ja-JP" sz="1400" b="1">
            <a:latin typeface="BIZ UDPゴシック" panose="020B0400000000000000" pitchFamily="50" charset="-128"/>
            <a:ea typeface="BIZ UDPゴシック" panose="020B0400000000000000" pitchFamily="50" charset="-128"/>
          </a:endParaRPr>
        </a:p>
        <a:p>
          <a:pPr algn="l"/>
          <a:r>
            <a:rPr kumimoji="1" lang="ja-JP" altLang="en-US" sz="1400">
              <a:latin typeface="BIZ UDPゴシック" panose="020B0400000000000000" pitchFamily="50" charset="-128"/>
              <a:ea typeface="BIZ UDPゴシック" panose="020B0400000000000000" pitchFamily="50" charset="-128"/>
            </a:rPr>
            <a:t>規約同意欄で「確認済」を選択してください。</a:t>
          </a:r>
          <a:endParaRPr kumimoji="1" lang="en-US" altLang="ja-JP" sz="1400">
            <a:latin typeface="BIZ UDPゴシック" panose="020B0400000000000000" pitchFamily="50" charset="-128"/>
            <a:ea typeface="BIZ UDPゴシック" panose="020B0400000000000000" pitchFamily="50" charset="-128"/>
          </a:endParaRPr>
        </a:p>
        <a:p>
          <a:pPr algn="l"/>
          <a:r>
            <a:rPr kumimoji="1" lang="ja-JP" altLang="en-US" sz="1400">
              <a:latin typeface="BIZ UDPゴシック" panose="020B0400000000000000" pitchFamily="50" charset="-128"/>
              <a:ea typeface="BIZ UDPゴシック" panose="020B0400000000000000" pitchFamily="50" charset="-128"/>
            </a:rPr>
            <a:t>選択しないと手順２以降に進めません。</a:t>
          </a:r>
        </a:p>
      </xdr:txBody>
    </xdr:sp>
    <xdr:clientData/>
  </xdr:twoCellAnchor>
  <xdr:twoCellAnchor>
    <xdr:from>
      <xdr:col>13</xdr:col>
      <xdr:colOff>2</xdr:colOff>
      <xdr:row>2</xdr:row>
      <xdr:rowOff>34061</xdr:rowOff>
    </xdr:from>
    <xdr:to>
      <xdr:col>16</xdr:col>
      <xdr:colOff>1467717</xdr:colOff>
      <xdr:row>6</xdr:row>
      <xdr:rowOff>11547</xdr:rowOff>
    </xdr:to>
    <xdr:sp macro="" textlink="">
      <xdr:nvSpPr>
        <xdr:cNvPr id="4" name="吹き出し: 四角形 3">
          <a:extLst>
            <a:ext uri="{FF2B5EF4-FFF2-40B4-BE49-F238E27FC236}">
              <a16:creationId xmlns:a16="http://schemas.microsoft.com/office/drawing/2014/main" id="{284887B8-F9C7-4F59-AE4D-FC81EE7A4045}"/>
            </a:ext>
          </a:extLst>
        </xdr:cNvPr>
        <xdr:cNvSpPr/>
      </xdr:nvSpPr>
      <xdr:spPr>
        <a:xfrm>
          <a:off x="9239252" y="589686"/>
          <a:ext cx="4595090" cy="898236"/>
        </a:xfrm>
        <a:prstGeom prst="wedgeRectCallout">
          <a:avLst>
            <a:gd name="adj1" fmla="val -71970"/>
            <a:gd name="adj2" fmla="val 130825"/>
          </a:avLst>
        </a:prstGeom>
        <a:solidFill>
          <a:schemeClr val="accent6">
            <a:lumMod val="20000"/>
            <a:lumOff val="80000"/>
          </a:schemeClr>
        </a:solidFill>
        <a:ln>
          <a:solidFill>
            <a:schemeClr val="tx1"/>
          </a:solidFill>
        </a:ln>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l"/>
          <a:r>
            <a:rPr kumimoji="1" lang="ja-JP" altLang="en-US" sz="1400" b="1">
              <a:latin typeface="BIZ UDPゴシック" panose="020B0400000000000000" pitchFamily="50" charset="-128"/>
              <a:ea typeface="BIZ UDPゴシック" panose="020B0400000000000000" pitchFamily="50" charset="-128"/>
            </a:rPr>
            <a:t>記入手順２</a:t>
          </a:r>
          <a:endParaRPr kumimoji="1" lang="en-US" altLang="ja-JP" sz="1400" b="1">
            <a:latin typeface="BIZ UDPゴシック" panose="020B0400000000000000" pitchFamily="50" charset="-128"/>
            <a:ea typeface="BIZ UDPゴシック" panose="020B0400000000000000" pitchFamily="50" charset="-128"/>
          </a:endParaRPr>
        </a:p>
        <a:p>
          <a:pPr algn="l"/>
          <a:r>
            <a:rPr kumimoji="1" lang="ja-JP" altLang="en-US" sz="1400">
              <a:latin typeface="BIZ UDPゴシック" panose="020B0400000000000000" pitchFamily="50" charset="-128"/>
              <a:ea typeface="BIZ UDPゴシック" panose="020B0400000000000000" pitchFamily="50" charset="-128"/>
            </a:rPr>
            <a:t>申込内容で「変更・キャンセル」を選択してください。</a:t>
          </a:r>
          <a:endParaRPr kumimoji="1" lang="en-US" altLang="ja-JP" sz="1400">
            <a:latin typeface="BIZ UDPゴシック" panose="020B0400000000000000" pitchFamily="50" charset="-128"/>
            <a:ea typeface="BIZ UDPゴシック" panose="020B0400000000000000" pitchFamily="50" charset="-128"/>
          </a:endParaRPr>
        </a:p>
        <a:p>
          <a:pPr algn="l"/>
          <a:r>
            <a:rPr kumimoji="1" lang="ja-JP" altLang="en-US" sz="1400">
              <a:latin typeface="BIZ UDPゴシック" panose="020B0400000000000000" pitchFamily="50" charset="-128"/>
              <a:ea typeface="BIZ UDPゴシック" panose="020B0400000000000000" pitchFamily="50" charset="-128"/>
            </a:rPr>
            <a:t>要入力箇所が白色表示・それ以外が灰色表示になります。</a:t>
          </a:r>
        </a:p>
      </xdr:txBody>
    </xdr:sp>
    <xdr:clientData/>
  </xdr:twoCellAnchor>
  <xdr:twoCellAnchor>
    <xdr:from>
      <xdr:col>16</xdr:col>
      <xdr:colOff>3226378</xdr:colOff>
      <xdr:row>0</xdr:row>
      <xdr:rowOff>79375</xdr:rowOff>
    </xdr:from>
    <xdr:to>
      <xdr:col>17</xdr:col>
      <xdr:colOff>4188981</xdr:colOff>
      <xdr:row>3</xdr:row>
      <xdr:rowOff>148648</xdr:rowOff>
    </xdr:to>
    <xdr:sp macro="" textlink="">
      <xdr:nvSpPr>
        <xdr:cNvPr id="5" name="正方形/長方形 4">
          <a:extLst>
            <a:ext uri="{FF2B5EF4-FFF2-40B4-BE49-F238E27FC236}">
              <a16:creationId xmlns:a16="http://schemas.microsoft.com/office/drawing/2014/main" id="{F104ABC3-BAE0-4E51-99A4-615FCFF46EC8}"/>
            </a:ext>
          </a:extLst>
        </xdr:cNvPr>
        <xdr:cNvSpPr/>
      </xdr:nvSpPr>
      <xdr:spPr>
        <a:xfrm>
          <a:off x="15593003" y="79375"/>
          <a:ext cx="5280603" cy="942398"/>
        </a:xfrm>
        <a:prstGeom prst="rect">
          <a:avLst/>
        </a:prstGeom>
        <a:solidFill>
          <a:schemeClr val="accent2">
            <a:lumMod val="60000"/>
            <a:lumOff val="40000"/>
          </a:schemeClr>
        </a:solid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800" b="1">
              <a:solidFill>
                <a:sysClr val="windowText" lastClr="000000"/>
              </a:solidFill>
              <a:latin typeface="BIZ UDPゴシック" panose="020B0400000000000000" pitchFamily="50" charset="-128"/>
              <a:ea typeface="BIZ UDPゴシック" panose="020B0400000000000000" pitchFamily="50" charset="-128"/>
            </a:rPr>
            <a:t>記入例（予約変更）</a:t>
          </a:r>
          <a:endParaRPr kumimoji="1" lang="en-US" altLang="ja-JP" sz="1800" b="1">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1400" b="1">
              <a:solidFill>
                <a:sysClr val="windowText" lastClr="000000"/>
              </a:solidFill>
              <a:latin typeface="BIZ UDPゴシック" panose="020B0400000000000000" pitchFamily="50" charset="-128"/>
              <a:ea typeface="BIZ UDPゴシック" panose="020B0400000000000000" pitchFamily="50" charset="-128"/>
            </a:rPr>
            <a:t>協会受付時の申込書（受付番号・予約番号の記載があるもの）</a:t>
          </a:r>
          <a:endParaRPr kumimoji="1" lang="en-US" altLang="ja-JP" sz="1400" b="1">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1400" b="1">
              <a:solidFill>
                <a:sysClr val="windowText" lastClr="000000"/>
              </a:solidFill>
              <a:latin typeface="BIZ UDPゴシック" panose="020B0400000000000000" pitchFamily="50" charset="-128"/>
              <a:ea typeface="BIZ UDPゴシック" panose="020B0400000000000000" pitchFamily="50" charset="-128"/>
            </a:rPr>
            <a:t>に記入してください。</a:t>
          </a:r>
        </a:p>
      </xdr:txBody>
    </xdr:sp>
    <xdr:clientData/>
  </xdr:twoCellAnchor>
  <xdr:twoCellAnchor>
    <xdr:from>
      <xdr:col>16</xdr:col>
      <xdr:colOff>219364</xdr:colOff>
      <xdr:row>12</xdr:row>
      <xdr:rowOff>219365</xdr:rowOff>
    </xdr:from>
    <xdr:to>
      <xdr:col>17</xdr:col>
      <xdr:colOff>741218</xdr:colOff>
      <xdr:row>14</xdr:row>
      <xdr:rowOff>230911</xdr:rowOff>
    </xdr:to>
    <xdr:sp macro="" textlink="">
      <xdr:nvSpPr>
        <xdr:cNvPr id="6" name="吹き出し: 四角形 5">
          <a:extLst>
            <a:ext uri="{FF2B5EF4-FFF2-40B4-BE49-F238E27FC236}">
              <a16:creationId xmlns:a16="http://schemas.microsoft.com/office/drawing/2014/main" id="{BE394F1F-3BA7-4980-AA5F-BE505788581A}"/>
            </a:ext>
          </a:extLst>
        </xdr:cNvPr>
        <xdr:cNvSpPr/>
      </xdr:nvSpPr>
      <xdr:spPr>
        <a:xfrm>
          <a:off x="12690764" y="3800765"/>
          <a:ext cx="4839854" cy="875146"/>
        </a:xfrm>
        <a:prstGeom prst="wedgeRectCallout">
          <a:avLst>
            <a:gd name="adj1" fmla="val -70982"/>
            <a:gd name="adj2" fmla="val -4409"/>
          </a:avLst>
        </a:prstGeom>
        <a:solidFill>
          <a:schemeClr val="accent6">
            <a:lumMod val="20000"/>
            <a:lumOff val="80000"/>
          </a:schemeClr>
        </a:solidFill>
        <a:ln>
          <a:solidFill>
            <a:schemeClr val="tx1"/>
          </a:solidFill>
        </a:ln>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l"/>
          <a:r>
            <a:rPr kumimoji="1" lang="ja-JP" altLang="en-US" sz="1400" b="1">
              <a:latin typeface="BIZ UDPゴシック" panose="020B0400000000000000" pitchFamily="50" charset="-128"/>
              <a:ea typeface="BIZ UDPゴシック" panose="020B0400000000000000" pitchFamily="50" charset="-128"/>
            </a:rPr>
            <a:t>記入手順４</a:t>
          </a:r>
          <a:endParaRPr kumimoji="1" lang="en-US" altLang="ja-JP" sz="1400" b="1">
            <a:latin typeface="BIZ UDPゴシック" panose="020B0400000000000000" pitchFamily="50" charset="-128"/>
            <a:ea typeface="BIZ UDPゴシック" panose="020B0400000000000000" pitchFamily="50" charset="-128"/>
          </a:endParaRPr>
        </a:p>
        <a:p>
          <a:pPr algn="l"/>
          <a:r>
            <a:rPr kumimoji="1" lang="ja-JP" altLang="en-US" sz="1400">
              <a:latin typeface="BIZ UDPゴシック" panose="020B0400000000000000" pitchFamily="50" charset="-128"/>
              <a:ea typeface="BIZ UDPゴシック" panose="020B0400000000000000" pitchFamily="50" charset="-128"/>
            </a:rPr>
            <a:t>申込者情報に変更があれば、変更後の情報を入力の上、申込者情報の変更有無で「変更有」を選択してください。</a:t>
          </a:r>
          <a:endParaRPr kumimoji="1" lang="en-US" altLang="ja-JP" sz="1400">
            <a:latin typeface="BIZ UDPゴシック" panose="020B0400000000000000" pitchFamily="50" charset="-128"/>
            <a:ea typeface="BIZ UDPゴシック" panose="020B0400000000000000" pitchFamily="50" charset="-128"/>
          </a:endParaRPr>
        </a:p>
      </xdr:txBody>
    </xdr:sp>
    <xdr:clientData/>
  </xdr:twoCellAnchor>
  <xdr:twoCellAnchor>
    <xdr:from>
      <xdr:col>0</xdr:col>
      <xdr:colOff>428625</xdr:colOff>
      <xdr:row>20</xdr:row>
      <xdr:rowOff>462111</xdr:rowOff>
    </xdr:from>
    <xdr:to>
      <xdr:col>13</xdr:col>
      <xdr:colOff>127001</xdr:colOff>
      <xdr:row>26</xdr:row>
      <xdr:rowOff>37235</xdr:rowOff>
    </xdr:to>
    <xdr:sp macro="" textlink="">
      <xdr:nvSpPr>
        <xdr:cNvPr id="7" name="吹き出し: 四角形 6">
          <a:extLst>
            <a:ext uri="{FF2B5EF4-FFF2-40B4-BE49-F238E27FC236}">
              <a16:creationId xmlns:a16="http://schemas.microsoft.com/office/drawing/2014/main" id="{DF56B540-36E7-4F29-B8F7-46CACB4DB154}"/>
            </a:ext>
          </a:extLst>
        </xdr:cNvPr>
        <xdr:cNvSpPr/>
      </xdr:nvSpPr>
      <xdr:spPr>
        <a:xfrm>
          <a:off x="428625" y="8399611"/>
          <a:ext cx="8937626" cy="3575624"/>
        </a:xfrm>
        <a:prstGeom prst="wedgeRectCallout">
          <a:avLst>
            <a:gd name="adj1" fmla="val -10633"/>
            <a:gd name="adj2" fmla="val -71435"/>
          </a:avLst>
        </a:prstGeom>
        <a:solidFill>
          <a:schemeClr val="accent6">
            <a:lumMod val="20000"/>
            <a:lumOff val="80000"/>
          </a:schemeClr>
        </a:solidFill>
        <a:ln>
          <a:solidFill>
            <a:schemeClr val="tx1"/>
          </a:solidFill>
        </a:ln>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l"/>
          <a:r>
            <a:rPr kumimoji="1" lang="ja-JP" altLang="en-US" sz="1400" b="1">
              <a:latin typeface="BIZ UDPゴシック" panose="020B0400000000000000" pitchFamily="50" charset="-128"/>
              <a:ea typeface="BIZ UDPゴシック" panose="020B0400000000000000" pitchFamily="50" charset="-128"/>
            </a:rPr>
            <a:t>記入手順５</a:t>
          </a:r>
          <a:endParaRPr kumimoji="1" lang="en-US" altLang="ja-JP" sz="1400" b="1">
            <a:latin typeface="BIZ UDPゴシック" panose="020B0400000000000000" pitchFamily="50" charset="-128"/>
            <a:ea typeface="BIZ UDPゴシック" panose="020B0400000000000000" pitchFamily="50" charset="-128"/>
          </a:endParaRPr>
        </a:p>
        <a:p>
          <a:pPr algn="l"/>
          <a:r>
            <a:rPr kumimoji="1" lang="ja-JP" altLang="en-US" sz="1400">
              <a:latin typeface="BIZ UDPゴシック" panose="020B0400000000000000" pitchFamily="50" charset="-128"/>
              <a:ea typeface="BIZ UDPゴシック" panose="020B0400000000000000" pitchFamily="50" charset="-128"/>
            </a:rPr>
            <a:t>変更内容を選択してください。</a:t>
          </a:r>
          <a:endParaRPr kumimoji="1" lang="en-US" altLang="ja-JP" sz="1400">
            <a:latin typeface="BIZ UDPゴシック" panose="020B0400000000000000" pitchFamily="50" charset="-128"/>
            <a:ea typeface="BIZ UDPゴシック" panose="020B0400000000000000" pitchFamily="50" charset="-128"/>
          </a:endParaRPr>
        </a:p>
        <a:p>
          <a:pPr algn="l"/>
          <a:r>
            <a:rPr kumimoji="1" lang="ja-JP" altLang="en-US" sz="1400">
              <a:latin typeface="BIZ UDPゴシック" panose="020B0400000000000000" pitchFamily="50" charset="-128"/>
              <a:ea typeface="BIZ UDPゴシック" panose="020B0400000000000000" pitchFamily="50" charset="-128"/>
            </a:rPr>
            <a:t>本記入例では、当初２台予約し、変更が生じた場合について記載しています（予約番号</a:t>
          </a:r>
          <a:r>
            <a:rPr kumimoji="1" lang="en-US" altLang="ja-JP" sz="1400">
              <a:latin typeface="BIZ UDPゴシック" panose="020B0400000000000000" pitchFamily="50" charset="-128"/>
              <a:ea typeface="BIZ UDPゴシック" panose="020B0400000000000000" pitchFamily="50" charset="-128"/>
            </a:rPr>
            <a:t>04169000001</a:t>
          </a:r>
          <a:r>
            <a:rPr kumimoji="1" lang="ja-JP" altLang="en-US" sz="1400">
              <a:latin typeface="BIZ UDPゴシック" panose="020B0400000000000000" pitchFamily="50" charset="-128"/>
              <a:ea typeface="BIZ UDPゴシック" panose="020B0400000000000000" pitchFamily="50" charset="-128"/>
            </a:rPr>
            <a:t>～</a:t>
          </a:r>
          <a:r>
            <a:rPr kumimoji="1" lang="en-US" altLang="ja-JP" sz="1400">
              <a:latin typeface="BIZ UDPゴシック" panose="020B0400000000000000" pitchFamily="50" charset="-128"/>
              <a:ea typeface="BIZ UDPゴシック" panose="020B0400000000000000" pitchFamily="50" charset="-128"/>
            </a:rPr>
            <a:t>2</a:t>
          </a:r>
          <a:r>
            <a:rPr kumimoji="1" lang="ja-JP" altLang="en-US" sz="1400">
              <a:latin typeface="BIZ UDPゴシック" panose="020B0400000000000000" pitchFamily="50" charset="-128"/>
              <a:ea typeface="BIZ UDPゴシック" panose="020B0400000000000000" pitchFamily="50" charset="-128"/>
            </a:rPr>
            <a:t>）。</a:t>
          </a:r>
          <a:endParaRPr kumimoji="1" lang="en-US" altLang="ja-JP" sz="1400">
            <a:latin typeface="BIZ UDPゴシック" panose="020B0400000000000000" pitchFamily="50" charset="-128"/>
            <a:ea typeface="BIZ UDPゴシック" panose="020B0400000000000000" pitchFamily="50" charset="-128"/>
          </a:endParaRPr>
        </a:p>
        <a:p>
          <a:pPr algn="l"/>
          <a:endParaRPr kumimoji="1" lang="en-US" altLang="ja-JP" sz="1400">
            <a:latin typeface="BIZ UDPゴシック" panose="020B0400000000000000" pitchFamily="50" charset="-128"/>
            <a:ea typeface="BIZ UDPゴシック" panose="020B0400000000000000" pitchFamily="50" charset="-128"/>
          </a:endParaRPr>
        </a:p>
        <a:p>
          <a:pPr algn="l"/>
          <a:r>
            <a:rPr kumimoji="1" lang="ja-JP" altLang="en-US" sz="1400" b="0">
              <a:solidFill>
                <a:srgbClr val="0070C0"/>
              </a:solidFill>
              <a:latin typeface="BIZ UDPゴシック" panose="020B0400000000000000" pitchFamily="50" charset="-128"/>
              <a:ea typeface="BIZ UDPゴシック" panose="020B0400000000000000" pitchFamily="50" charset="-128"/>
            </a:rPr>
            <a:t>（１）時間や場所の変更をご希望の場合（予約番号</a:t>
          </a:r>
          <a:r>
            <a:rPr kumimoji="1" lang="en-US" altLang="ja-JP" sz="1400" b="0">
              <a:solidFill>
                <a:srgbClr val="0070C0"/>
              </a:solidFill>
              <a:latin typeface="BIZ UDPゴシック" panose="020B0400000000000000" pitchFamily="50" charset="-128"/>
              <a:ea typeface="BIZ UDPゴシック" panose="020B0400000000000000" pitchFamily="50" charset="-128"/>
            </a:rPr>
            <a:t>04169000001</a:t>
          </a:r>
          <a:r>
            <a:rPr kumimoji="1" lang="ja-JP" altLang="en-US" sz="1400" b="0">
              <a:solidFill>
                <a:srgbClr val="0070C0"/>
              </a:solidFill>
              <a:latin typeface="BIZ UDPゴシック" panose="020B0400000000000000" pitchFamily="50" charset="-128"/>
              <a:ea typeface="BIZ UDPゴシック" panose="020B0400000000000000" pitchFamily="50" charset="-128"/>
            </a:rPr>
            <a:t>、本記入例の１・３台目）</a:t>
          </a:r>
          <a:endParaRPr kumimoji="1" lang="en-US" altLang="ja-JP" sz="1400" b="0">
            <a:solidFill>
              <a:srgbClr val="0070C0"/>
            </a:solidFill>
            <a:latin typeface="BIZ UDPゴシック" panose="020B0400000000000000" pitchFamily="50" charset="-128"/>
            <a:ea typeface="BIZ UDPゴシック" panose="020B0400000000000000" pitchFamily="50" charset="-128"/>
          </a:endParaRPr>
        </a:p>
        <a:p>
          <a:pPr algn="l"/>
          <a:r>
            <a:rPr kumimoji="1" lang="ja-JP" altLang="en-US" sz="1400">
              <a:latin typeface="BIZ UDPゴシック" panose="020B0400000000000000" pitchFamily="50" charset="-128"/>
              <a:ea typeface="BIZ UDPゴシック" panose="020B0400000000000000" pitchFamily="50" charset="-128"/>
            </a:rPr>
            <a:t>　変更前の内容について、変更内容選択で「キャンセル」を選択し、</a:t>
          </a:r>
          <a:endParaRPr kumimoji="1" lang="en-US" altLang="ja-JP" sz="1400">
            <a:latin typeface="BIZ UDPゴシック" panose="020B0400000000000000" pitchFamily="50" charset="-128"/>
            <a:ea typeface="BIZ UDPゴシック" panose="020B0400000000000000" pitchFamily="50" charset="-128"/>
          </a:endParaRPr>
        </a:p>
        <a:p>
          <a:pPr algn="l"/>
          <a:r>
            <a:rPr kumimoji="1" lang="ja-JP" altLang="en-US" sz="1400">
              <a:latin typeface="BIZ UDPゴシック" panose="020B0400000000000000" pitchFamily="50" charset="-128"/>
              <a:ea typeface="BIZ UDPゴシック" panose="020B0400000000000000" pitchFamily="50" charset="-128"/>
            </a:rPr>
            <a:t>　降車場・乗車場・待機場の利用の有無及び入庫時間は修正しないでください。</a:t>
          </a:r>
          <a:endParaRPr kumimoji="1" lang="en-US" altLang="ja-JP" sz="1400">
            <a:latin typeface="BIZ UDPゴシック" panose="020B0400000000000000" pitchFamily="50" charset="-128"/>
            <a:ea typeface="BIZ UDPゴシック" panose="020B0400000000000000" pitchFamily="50" charset="-128"/>
          </a:endParaRPr>
        </a:p>
        <a:p>
          <a:pPr algn="l"/>
          <a:r>
            <a:rPr kumimoji="1" lang="ja-JP" altLang="en-US" sz="1400">
              <a:latin typeface="BIZ UDPゴシック" panose="020B0400000000000000" pitchFamily="50" charset="-128"/>
              <a:ea typeface="BIZ UDPゴシック" panose="020B0400000000000000" pitchFamily="50" charset="-128"/>
            </a:rPr>
            <a:t>　変更後の内容について、変更内容選択で「追加」を選択し、変更後の内容を入力してください。</a:t>
          </a:r>
          <a:endParaRPr kumimoji="1" lang="en-US" altLang="ja-JP" sz="1400">
            <a:latin typeface="BIZ UDPゴシック" panose="020B0400000000000000" pitchFamily="50" charset="-128"/>
            <a:ea typeface="BIZ UDPゴシック" panose="020B0400000000000000" pitchFamily="50" charset="-128"/>
          </a:endParaRPr>
        </a:p>
        <a:p>
          <a:pPr algn="l"/>
          <a:endParaRPr kumimoji="1" lang="en-US" altLang="ja-JP" sz="1400">
            <a:latin typeface="BIZ UDPゴシック" panose="020B0400000000000000" pitchFamily="50" charset="-128"/>
            <a:ea typeface="BIZ UDPゴシック" panose="020B0400000000000000" pitchFamily="50" charset="-128"/>
          </a:endParaRPr>
        </a:p>
        <a:p>
          <a:pPr algn="l"/>
          <a:r>
            <a:rPr kumimoji="1" lang="ja-JP" altLang="en-US" sz="1400" b="0">
              <a:solidFill>
                <a:srgbClr val="0070C0"/>
              </a:solidFill>
              <a:latin typeface="BIZ UDPゴシック" panose="020B0400000000000000" pitchFamily="50" charset="-128"/>
              <a:ea typeface="BIZ UDPゴシック" panose="020B0400000000000000" pitchFamily="50" charset="-128"/>
            </a:rPr>
            <a:t>（２）台数を追加したい場合（本記入例の４台目）</a:t>
          </a:r>
          <a:endParaRPr kumimoji="1" lang="en-US" altLang="ja-JP" sz="1400" b="0">
            <a:solidFill>
              <a:srgbClr val="0070C0"/>
            </a:solidFill>
            <a:latin typeface="BIZ UDPゴシック" panose="020B0400000000000000" pitchFamily="50" charset="-128"/>
            <a:ea typeface="BIZ UDPゴシック" panose="020B0400000000000000" pitchFamily="50" charset="-128"/>
          </a:endParaRPr>
        </a:p>
        <a:p>
          <a:pPr algn="l"/>
          <a:r>
            <a:rPr kumimoji="1" lang="ja-JP" altLang="en-US" sz="1400">
              <a:latin typeface="BIZ UDPゴシック" panose="020B0400000000000000" pitchFamily="50" charset="-128"/>
              <a:ea typeface="BIZ UDPゴシック" panose="020B0400000000000000" pitchFamily="50" charset="-128"/>
            </a:rPr>
            <a:t>　変更内容選択で「追加」を選択し、降車場・乗車場・待機場の利用の有無及び入庫時間を入力してください。</a:t>
          </a:r>
          <a:endParaRPr kumimoji="1" lang="en-US" altLang="ja-JP" sz="1400">
            <a:latin typeface="BIZ UDPゴシック" panose="020B0400000000000000" pitchFamily="50" charset="-128"/>
            <a:ea typeface="BIZ UDPゴシック" panose="020B0400000000000000" pitchFamily="50" charset="-128"/>
          </a:endParaRPr>
        </a:p>
        <a:p>
          <a:pPr algn="l"/>
          <a:endParaRPr kumimoji="1" lang="en-US" altLang="ja-JP" sz="1400">
            <a:latin typeface="BIZ UDPゴシック" panose="020B0400000000000000" pitchFamily="50" charset="-128"/>
            <a:ea typeface="BIZ UDPゴシック" panose="020B0400000000000000" pitchFamily="50" charset="-128"/>
          </a:endParaRPr>
        </a:p>
        <a:p>
          <a:pPr algn="l"/>
          <a:r>
            <a:rPr kumimoji="1" lang="ja-JP" altLang="en-US" sz="1400">
              <a:solidFill>
                <a:srgbClr val="0070C0"/>
              </a:solidFill>
              <a:latin typeface="BIZ UDPゴシック" panose="020B0400000000000000" pitchFamily="50" charset="-128"/>
              <a:ea typeface="BIZ UDPゴシック" panose="020B0400000000000000" pitchFamily="50" charset="-128"/>
            </a:rPr>
            <a:t>（３）１日の予約の中で、変更のない予約（予約番号</a:t>
          </a:r>
          <a:r>
            <a:rPr kumimoji="1" lang="en-US" altLang="ja-JP" sz="1400">
              <a:solidFill>
                <a:srgbClr val="0070C0"/>
              </a:solidFill>
              <a:latin typeface="BIZ UDPゴシック" panose="020B0400000000000000" pitchFamily="50" charset="-128"/>
              <a:ea typeface="BIZ UDPゴシック" panose="020B0400000000000000" pitchFamily="50" charset="-128"/>
            </a:rPr>
            <a:t>04169000002</a:t>
          </a:r>
          <a:r>
            <a:rPr kumimoji="1" lang="ja-JP" altLang="en-US" sz="1400">
              <a:solidFill>
                <a:srgbClr val="0070C0"/>
              </a:solidFill>
              <a:latin typeface="BIZ UDPゴシック" panose="020B0400000000000000" pitchFamily="50" charset="-128"/>
              <a:ea typeface="BIZ UDPゴシック" panose="020B0400000000000000" pitchFamily="50" charset="-128"/>
            </a:rPr>
            <a:t>、本記入例の２台目）</a:t>
          </a:r>
          <a:endParaRPr kumimoji="1" lang="en-US" altLang="ja-JP" sz="1400">
            <a:solidFill>
              <a:srgbClr val="0070C0"/>
            </a:solidFill>
            <a:latin typeface="BIZ UDPゴシック" panose="020B0400000000000000" pitchFamily="50" charset="-128"/>
            <a:ea typeface="BIZ UDPゴシック" panose="020B0400000000000000" pitchFamily="50" charset="-128"/>
          </a:endParaRPr>
        </a:p>
        <a:p>
          <a:pPr algn="l"/>
          <a:r>
            <a:rPr kumimoji="1" lang="ja-JP" altLang="en-US" sz="1400">
              <a:latin typeface="BIZ UDPゴシック" panose="020B0400000000000000" pitchFamily="50" charset="-128"/>
              <a:ea typeface="BIZ UDPゴシック" panose="020B0400000000000000" pitchFamily="50" charset="-128"/>
            </a:rPr>
            <a:t>　変更内容は「変更なし」とし、降車場・乗車場・待機場の利用の有無及び入庫時間は修正しないでください。</a:t>
          </a:r>
        </a:p>
        <a:p>
          <a:pPr algn="l"/>
          <a:endParaRPr kumimoji="1" lang="en-US" altLang="ja-JP" sz="1400">
            <a:latin typeface="BIZ UDPゴシック" panose="020B0400000000000000" pitchFamily="50" charset="-128"/>
            <a:ea typeface="BIZ UDPゴシック" panose="020B0400000000000000" pitchFamily="50" charset="-128"/>
          </a:endParaRPr>
        </a:p>
      </xdr:txBody>
    </xdr:sp>
    <xdr:clientData/>
  </xdr:twoCellAnchor>
  <xdr:twoCellAnchor>
    <xdr:from>
      <xdr:col>1</xdr:col>
      <xdr:colOff>34638</xdr:colOff>
      <xdr:row>7</xdr:row>
      <xdr:rowOff>311728</xdr:rowOff>
    </xdr:from>
    <xdr:to>
      <xdr:col>6</xdr:col>
      <xdr:colOff>57729</xdr:colOff>
      <xdr:row>10</xdr:row>
      <xdr:rowOff>34637</xdr:rowOff>
    </xdr:to>
    <xdr:sp macro="" textlink="">
      <xdr:nvSpPr>
        <xdr:cNvPr id="8" name="吹き出し: 四角形 7">
          <a:extLst>
            <a:ext uri="{FF2B5EF4-FFF2-40B4-BE49-F238E27FC236}">
              <a16:creationId xmlns:a16="http://schemas.microsoft.com/office/drawing/2014/main" id="{D9C5511F-9008-49E0-9D47-164FDF6058C8}"/>
            </a:ext>
          </a:extLst>
        </xdr:cNvPr>
        <xdr:cNvSpPr/>
      </xdr:nvSpPr>
      <xdr:spPr>
        <a:xfrm>
          <a:off x="517238" y="2242128"/>
          <a:ext cx="3020291" cy="688109"/>
        </a:xfrm>
        <a:prstGeom prst="wedgeRectCallout">
          <a:avLst>
            <a:gd name="adj1" fmla="val -21477"/>
            <a:gd name="adj2" fmla="val 64556"/>
          </a:avLst>
        </a:prstGeom>
        <a:solidFill>
          <a:schemeClr val="accent6">
            <a:lumMod val="20000"/>
            <a:lumOff val="80000"/>
          </a:schemeClr>
        </a:solidFill>
        <a:ln>
          <a:solidFill>
            <a:schemeClr val="tx1"/>
          </a:solidFill>
        </a:ln>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l"/>
          <a:r>
            <a:rPr kumimoji="1" lang="ja-JP" altLang="en-US" sz="1400" b="1">
              <a:latin typeface="BIZ UDPゴシック" panose="020B0400000000000000" pitchFamily="50" charset="-128"/>
              <a:ea typeface="BIZ UDPゴシック" panose="020B0400000000000000" pitchFamily="50" charset="-128"/>
            </a:rPr>
            <a:t>記入手順３</a:t>
          </a:r>
          <a:endParaRPr kumimoji="1" lang="en-US" altLang="ja-JP" sz="1400" b="1">
            <a:latin typeface="BIZ UDPゴシック" panose="020B0400000000000000" pitchFamily="50" charset="-128"/>
            <a:ea typeface="BIZ UDPゴシック" panose="020B0400000000000000" pitchFamily="50" charset="-128"/>
          </a:endParaRPr>
        </a:p>
        <a:p>
          <a:pPr algn="l"/>
          <a:r>
            <a:rPr kumimoji="1" lang="ja-JP" altLang="en-US" sz="1400">
              <a:latin typeface="BIZ UDPゴシック" panose="020B0400000000000000" pitchFamily="50" charset="-128"/>
              <a:ea typeface="BIZ UDPゴシック" panose="020B0400000000000000" pitchFamily="50" charset="-128"/>
            </a:rPr>
            <a:t>申込書記入日をご記入ください。</a:t>
          </a:r>
          <a:endParaRPr kumimoji="1" lang="en-US" altLang="ja-JP" sz="1400">
            <a:latin typeface="BIZ UDPゴシック" panose="020B0400000000000000" pitchFamily="50" charset="-128"/>
            <a:ea typeface="BIZ UDPゴシック" panose="020B0400000000000000" pitchFamily="50" charset="-128"/>
          </a:endParaRPr>
        </a:p>
      </xdr:txBody>
    </xdr:sp>
    <xdr:clientData/>
  </xdr:twoCellAnchor>
  <xdr:twoCellAnchor>
    <xdr:from>
      <xdr:col>16</xdr:col>
      <xdr:colOff>3177886</xdr:colOff>
      <xdr:row>21</xdr:row>
      <xdr:rowOff>213880</xdr:rowOff>
    </xdr:from>
    <xdr:to>
      <xdr:col>17</xdr:col>
      <xdr:colOff>3861377</xdr:colOff>
      <xdr:row>24</xdr:row>
      <xdr:rowOff>352426</xdr:rowOff>
    </xdr:to>
    <xdr:sp macro="" textlink="">
      <xdr:nvSpPr>
        <xdr:cNvPr id="9" name="正方形/長方形 8">
          <a:extLst>
            <a:ext uri="{FF2B5EF4-FFF2-40B4-BE49-F238E27FC236}">
              <a16:creationId xmlns:a16="http://schemas.microsoft.com/office/drawing/2014/main" id="{746697B4-C15C-4835-8FF2-44666BBBFB8E}"/>
            </a:ext>
          </a:extLst>
        </xdr:cNvPr>
        <xdr:cNvSpPr/>
      </xdr:nvSpPr>
      <xdr:spPr>
        <a:xfrm>
          <a:off x="15544511" y="8818130"/>
          <a:ext cx="5001491" cy="2138796"/>
        </a:xfrm>
        <a:prstGeom prst="rect">
          <a:avLst/>
        </a:prstGeom>
        <a:solidFill>
          <a:schemeClr val="accent6">
            <a:lumMod val="20000"/>
            <a:lumOff val="80000"/>
          </a:schemeClr>
        </a:solid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400">
              <a:solidFill>
                <a:sysClr val="windowText" lastClr="000000"/>
              </a:solidFill>
              <a:latin typeface="BIZ UDPゴシック" panose="020B0400000000000000" pitchFamily="50" charset="-128"/>
              <a:ea typeface="BIZ UDPゴシック" panose="020B0400000000000000" pitchFamily="50" charset="-128"/>
            </a:rPr>
            <a:t>その他</a:t>
          </a:r>
          <a:r>
            <a:rPr kumimoji="1" lang="en-US" altLang="ja-JP" sz="1400">
              <a:solidFill>
                <a:sysClr val="windowText" lastClr="000000"/>
              </a:solidFill>
              <a:latin typeface="BIZ UDPゴシック" panose="020B0400000000000000" pitchFamily="50" charset="-128"/>
              <a:ea typeface="BIZ UDPゴシック" panose="020B0400000000000000" pitchFamily="50" charset="-128"/>
            </a:rPr>
            <a:t>】</a:t>
          </a:r>
        </a:p>
        <a:p>
          <a:pPr algn="l"/>
          <a:endParaRPr kumimoji="1" lang="en-US" altLang="ja-JP" sz="1400">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1400">
              <a:solidFill>
                <a:sysClr val="windowText" lastClr="000000"/>
              </a:solidFill>
              <a:latin typeface="BIZ UDPゴシック" panose="020B0400000000000000" pitchFamily="50" charset="-128"/>
              <a:ea typeface="BIZ UDPゴシック" panose="020B0400000000000000" pitchFamily="50" charset="-128"/>
            </a:rPr>
            <a:t>・ご記入内容に応じて、変更後の利用金額が自動表示</a:t>
          </a:r>
          <a:endParaRPr kumimoji="1" lang="en-US" altLang="ja-JP" sz="1400">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1400">
              <a:solidFill>
                <a:sysClr val="windowText" lastClr="000000"/>
              </a:solidFill>
              <a:latin typeface="BIZ UDPゴシック" panose="020B0400000000000000" pitchFamily="50" charset="-128"/>
              <a:ea typeface="BIZ UDPゴシック" panose="020B0400000000000000" pitchFamily="50" charset="-128"/>
            </a:rPr>
            <a:t>　されますので、ご確認ください。</a:t>
          </a:r>
          <a:endParaRPr kumimoji="1" lang="en-US" altLang="ja-JP" sz="1400">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1400">
              <a:solidFill>
                <a:sysClr val="windowText" lastClr="000000"/>
              </a:solidFill>
              <a:latin typeface="BIZ UDPゴシック" panose="020B0400000000000000" pitchFamily="50" charset="-128"/>
              <a:ea typeface="BIZ UDPゴシック" panose="020B0400000000000000" pitchFamily="50" charset="-128"/>
            </a:rPr>
            <a:t>・変更が成立した場合、協会で受付番号・予約番号を更新・</a:t>
          </a:r>
          <a:endParaRPr kumimoji="1" lang="en-US" altLang="ja-JP" sz="1400">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1400">
              <a:solidFill>
                <a:sysClr val="windowText" lastClr="000000"/>
              </a:solidFill>
              <a:latin typeface="BIZ UDPゴシック" panose="020B0400000000000000" pitchFamily="50" charset="-128"/>
              <a:ea typeface="BIZ UDPゴシック" panose="020B0400000000000000" pitchFamily="50" charset="-128"/>
            </a:rPr>
            <a:t>　記入の上、返信します。</a:t>
          </a:r>
          <a:endParaRPr kumimoji="1" lang="en-US" altLang="ja-JP" sz="1400">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1400">
              <a:solidFill>
                <a:sysClr val="windowText" lastClr="000000"/>
              </a:solidFill>
              <a:latin typeface="BIZ UDPゴシック" panose="020B0400000000000000" pitchFamily="50" charset="-128"/>
              <a:ea typeface="BIZ UDPゴシック" panose="020B0400000000000000" pitchFamily="50" charset="-128"/>
            </a:rPr>
            <a:t>・満車につき、変更内容の全部または一部が不可となった場合、</a:t>
          </a:r>
          <a:endParaRPr kumimoji="1" lang="en-US" altLang="ja-JP" sz="1400">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1400">
              <a:solidFill>
                <a:sysClr val="windowText" lastClr="000000"/>
              </a:solidFill>
              <a:latin typeface="BIZ UDPゴシック" panose="020B0400000000000000" pitchFamily="50" charset="-128"/>
              <a:ea typeface="BIZ UDPゴシック" panose="020B0400000000000000" pitchFamily="50" charset="-128"/>
            </a:rPr>
            <a:t>　通信欄に記入して返信します。</a:t>
          </a:r>
        </a:p>
      </xdr:txBody>
    </xdr:sp>
    <xdr:clientData/>
  </xdr:twoCellAnchor>
  <xdr:twoCellAnchor>
    <xdr:from>
      <xdr:col>16</xdr:col>
      <xdr:colOff>3189433</xdr:colOff>
      <xdr:row>18</xdr:row>
      <xdr:rowOff>197717</xdr:rowOff>
    </xdr:from>
    <xdr:to>
      <xdr:col>17</xdr:col>
      <xdr:colOff>3907560</xdr:colOff>
      <xdr:row>21</xdr:row>
      <xdr:rowOff>161349</xdr:rowOff>
    </xdr:to>
    <xdr:sp macro="" textlink="">
      <xdr:nvSpPr>
        <xdr:cNvPr id="10" name="正方形/長方形 9">
          <a:extLst>
            <a:ext uri="{FF2B5EF4-FFF2-40B4-BE49-F238E27FC236}">
              <a16:creationId xmlns:a16="http://schemas.microsoft.com/office/drawing/2014/main" id="{3DD46DB9-27B9-489C-9C24-0046C858EE8C}"/>
            </a:ext>
          </a:extLst>
        </xdr:cNvPr>
        <xdr:cNvSpPr/>
      </xdr:nvSpPr>
      <xdr:spPr>
        <a:xfrm>
          <a:off x="15556058" y="6801717"/>
          <a:ext cx="5036127" cy="1963882"/>
        </a:xfrm>
        <a:prstGeom prst="rect">
          <a:avLst/>
        </a:prstGeom>
        <a:solidFill>
          <a:schemeClr val="accent6">
            <a:lumMod val="20000"/>
            <a:lumOff val="80000"/>
          </a:schemeClr>
        </a:solid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400">
              <a:solidFill>
                <a:sysClr val="windowText" lastClr="000000"/>
              </a:solidFill>
              <a:latin typeface="BIZ UDPゴシック" panose="020B0400000000000000" pitchFamily="50" charset="-128"/>
              <a:ea typeface="BIZ UDPゴシック" panose="020B0400000000000000" pitchFamily="50" charset="-128"/>
            </a:rPr>
            <a:t>ご利用日の変更について</a:t>
          </a:r>
          <a:r>
            <a:rPr kumimoji="1" lang="en-US" altLang="ja-JP" sz="1400">
              <a:solidFill>
                <a:sysClr val="windowText" lastClr="000000"/>
              </a:solidFill>
              <a:latin typeface="BIZ UDPゴシック" panose="020B0400000000000000" pitchFamily="50" charset="-128"/>
              <a:ea typeface="BIZ UDPゴシック" panose="020B0400000000000000" pitchFamily="50" charset="-128"/>
            </a:rPr>
            <a:t>】</a:t>
          </a:r>
        </a:p>
        <a:p>
          <a:pPr algn="l"/>
          <a:endParaRPr kumimoji="1" lang="en-US" altLang="ja-JP" sz="1400">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1400">
              <a:solidFill>
                <a:sysClr val="windowText" lastClr="000000"/>
              </a:solidFill>
              <a:latin typeface="BIZ UDPゴシック" panose="020B0400000000000000" pitchFamily="50" charset="-128"/>
              <a:ea typeface="BIZ UDPゴシック" panose="020B0400000000000000" pitchFamily="50" charset="-128"/>
            </a:rPr>
            <a:t>予約申込表を２枚送付いただく必要があります。</a:t>
          </a:r>
          <a:endParaRPr kumimoji="1" lang="en-US" altLang="ja-JP" sz="1400">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1400">
              <a:solidFill>
                <a:sysClr val="windowText" lastClr="000000"/>
              </a:solidFill>
              <a:latin typeface="BIZ UDPゴシック" panose="020B0400000000000000" pitchFamily="50" charset="-128"/>
              <a:ea typeface="BIZ UDPゴシック" panose="020B0400000000000000" pitchFamily="50" charset="-128"/>
            </a:rPr>
            <a:t>（１）変更前日付の予約のキャンセル</a:t>
          </a:r>
          <a:endParaRPr kumimoji="1" lang="en-US" altLang="ja-JP" sz="1400">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1400">
              <a:solidFill>
                <a:sysClr val="windowText" lastClr="000000"/>
              </a:solidFill>
              <a:latin typeface="BIZ UDPゴシック" panose="020B0400000000000000" pitchFamily="50" charset="-128"/>
              <a:ea typeface="BIZ UDPゴシック" panose="020B0400000000000000" pitchFamily="50" charset="-128"/>
            </a:rPr>
            <a:t>　　変更内容選択で「キャンセル」を選択してください。</a:t>
          </a:r>
          <a:endParaRPr kumimoji="1" lang="en-US" altLang="ja-JP" sz="1400">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1400">
              <a:solidFill>
                <a:sysClr val="windowText" lastClr="000000"/>
              </a:solidFill>
              <a:latin typeface="BIZ UDPゴシック" panose="020B0400000000000000" pitchFamily="50" charset="-128"/>
              <a:ea typeface="BIZ UDPゴシック" panose="020B0400000000000000" pitchFamily="50" charset="-128"/>
            </a:rPr>
            <a:t>（２）変更後日付の新規申込</a:t>
          </a:r>
        </a:p>
        <a:p>
          <a:pPr algn="l"/>
          <a:r>
            <a:rPr kumimoji="1" lang="ja-JP" altLang="en-US" sz="1400">
              <a:solidFill>
                <a:sysClr val="windowText" lastClr="000000"/>
              </a:solidFill>
              <a:latin typeface="BIZ UDPゴシック" panose="020B0400000000000000" pitchFamily="50" charset="-128"/>
              <a:ea typeface="BIZ UDPゴシック" panose="020B0400000000000000" pitchFamily="50" charset="-128"/>
            </a:rPr>
            <a:t>　　新規予約の記入例を参考にご記入ください。</a:t>
          </a:r>
          <a:endParaRPr kumimoji="1" lang="en-US" altLang="ja-JP" sz="1400">
            <a:solidFill>
              <a:sysClr val="windowText" lastClr="000000"/>
            </a:solidFill>
            <a:latin typeface="BIZ UDPゴシック" panose="020B0400000000000000" pitchFamily="50" charset="-128"/>
            <a:ea typeface="BIZ UDPゴシック" panose="020B0400000000000000" pitchFamily="50" charset="-128"/>
          </a:endParaRPr>
        </a:p>
      </xdr:txBody>
    </xdr:sp>
    <xdr:clientData/>
  </xdr:twoCellAnchor>
  <xdr:twoCellAnchor editAs="oneCell">
    <xdr:from>
      <xdr:col>1</xdr:col>
      <xdr:colOff>79374</xdr:colOff>
      <xdr:row>50</xdr:row>
      <xdr:rowOff>0</xdr:rowOff>
    </xdr:from>
    <xdr:to>
      <xdr:col>16</xdr:col>
      <xdr:colOff>1315042</xdr:colOff>
      <xdr:row>80</xdr:row>
      <xdr:rowOff>0</xdr:rowOff>
    </xdr:to>
    <xdr:pic>
      <xdr:nvPicPr>
        <xdr:cNvPr id="11" name="図 10">
          <a:extLst>
            <a:ext uri="{FF2B5EF4-FFF2-40B4-BE49-F238E27FC236}">
              <a16:creationId xmlns:a16="http://schemas.microsoft.com/office/drawing/2014/main" id="{2864E4C7-8C44-4874-BC20-A3BD73793DE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5624" y="18303875"/>
          <a:ext cx="13126043" cy="5365750"/>
        </a:xfrm>
        <a:prstGeom prst="rect">
          <a:avLst/>
        </a:prstGeom>
        <a:solidFill>
          <a:schemeClr val="bg1"/>
        </a:solidFill>
      </xdr:spPr>
    </xdr:pic>
    <xdr:clientData/>
  </xdr:twoCellAnchor>
  <xdr:twoCellAnchor editAs="oneCell">
    <xdr:from>
      <xdr:col>1</xdr:col>
      <xdr:colOff>0</xdr:colOff>
      <xdr:row>81</xdr:row>
      <xdr:rowOff>127000</xdr:rowOff>
    </xdr:from>
    <xdr:to>
      <xdr:col>16</xdr:col>
      <xdr:colOff>3092437</xdr:colOff>
      <xdr:row>108</xdr:row>
      <xdr:rowOff>86217</xdr:rowOff>
    </xdr:to>
    <xdr:pic>
      <xdr:nvPicPr>
        <xdr:cNvPr id="12" name="図 11">
          <a:extLst>
            <a:ext uri="{FF2B5EF4-FFF2-40B4-BE49-F238E27FC236}">
              <a16:creationId xmlns:a16="http://schemas.microsoft.com/office/drawing/2014/main" id="{14CE90C6-C2C2-4F77-8AD2-6B5C23BCC18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76250" y="23955375"/>
          <a:ext cx="14982812" cy="4245467"/>
        </a:xfrm>
        <a:prstGeom prst="rect">
          <a:avLst/>
        </a:prstGeom>
        <a:solidFill>
          <a:schemeClr val="bg1"/>
        </a:solidFill>
      </xdr:spPr>
    </xdr:pic>
    <xdr:clientData/>
  </xdr:twoCellAnchor>
</xdr:wsDr>
</file>

<file path=xl/drawings/drawing4.xml><?xml version="1.0" encoding="utf-8"?>
<xdr:wsDr xmlns:xdr="http://schemas.openxmlformats.org/drawingml/2006/spreadsheetDrawing" xmlns:a="http://schemas.openxmlformats.org/drawingml/2006/main">
  <xdr:twoCellAnchor>
    <xdr:from>
      <xdr:col>5</xdr:col>
      <xdr:colOff>53109</xdr:colOff>
      <xdr:row>2</xdr:row>
      <xdr:rowOff>13858</xdr:rowOff>
    </xdr:from>
    <xdr:to>
      <xdr:col>10</xdr:col>
      <xdr:colOff>87748</xdr:colOff>
      <xdr:row>5</xdr:row>
      <xdr:rowOff>184730</xdr:rowOff>
    </xdr:to>
    <xdr:sp macro="" textlink="">
      <xdr:nvSpPr>
        <xdr:cNvPr id="3" name="吹き出し: 四角形 2">
          <a:extLst>
            <a:ext uri="{FF2B5EF4-FFF2-40B4-BE49-F238E27FC236}">
              <a16:creationId xmlns:a16="http://schemas.microsoft.com/office/drawing/2014/main" id="{011A1BC4-AAD5-4016-9C51-E6DD80576555}"/>
            </a:ext>
          </a:extLst>
        </xdr:cNvPr>
        <xdr:cNvSpPr/>
      </xdr:nvSpPr>
      <xdr:spPr>
        <a:xfrm>
          <a:off x="3089564" y="556494"/>
          <a:ext cx="3613729" cy="875145"/>
        </a:xfrm>
        <a:prstGeom prst="wedgeRectCallout">
          <a:avLst>
            <a:gd name="adj1" fmla="val 75088"/>
            <a:gd name="adj2" fmla="val 70454"/>
          </a:avLst>
        </a:prstGeom>
        <a:solidFill>
          <a:schemeClr val="accent6">
            <a:lumMod val="20000"/>
            <a:lumOff val="80000"/>
          </a:schemeClr>
        </a:solidFill>
        <a:ln>
          <a:solidFill>
            <a:schemeClr val="tx1"/>
          </a:solidFill>
        </a:ln>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l"/>
          <a:r>
            <a:rPr kumimoji="1" lang="ja-JP" altLang="en-US" sz="1400" b="1">
              <a:latin typeface="BIZ UDPゴシック" panose="020B0400000000000000" pitchFamily="50" charset="-128"/>
              <a:ea typeface="BIZ UDPゴシック" panose="020B0400000000000000" pitchFamily="50" charset="-128"/>
            </a:rPr>
            <a:t>記入手順１</a:t>
          </a:r>
          <a:endParaRPr kumimoji="1" lang="en-US" altLang="ja-JP" sz="1400" b="1">
            <a:latin typeface="BIZ UDPゴシック" panose="020B0400000000000000" pitchFamily="50" charset="-128"/>
            <a:ea typeface="BIZ UDPゴシック" panose="020B0400000000000000" pitchFamily="50" charset="-128"/>
          </a:endParaRPr>
        </a:p>
        <a:p>
          <a:pPr algn="l"/>
          <a:r>
            <a:rPr kumimoji="1" lang="ja-JP" altLang="en-US" sz="1400">
              <a:latin typeface="BIZ UDPゴシック" panose="020B0400000000000000" pitchFamily="50" charset="-128"/>
              <a:ea typeface="BIZ UDPゴシック" panose="020B0400000000000000" pitchFamily="50" charset="-128"/>
            </a:rPr>
            <a:t>規約同意欄で「確認済」を選択してください。</a:t>
          </a:r>
          <a:endParaRPr kumimoji="1" lang="en-US" altLang="ja-JP" sz="1400">
            <a:latin typeface="BIZ UDPゴシック" panose="020B0400000000000000" pitchFamily="50" charset="-128"/>
            <a:ea typeface="BIZ UDPゴシック" panose="020B0400000000000000" pitchFamily="50" charset="-128"/>
          </a:endParaRPr>
        </a:p>
        <a:p>
          <a:pPr algn="l"/>
          <a:r>
            <a:rPr kumimoji="1" lang="ja-JP" altLang="en-US" sz="1400">
              <a:latin typeface="BIZ UDPゴシック" panose="020B0400000000000000" pitchFamily="50" charset="-128"/>
              <a:ea typeface="BIZ UDPゴシック" panose="020B0400000000000000" pitchFamily="50" charset="-128"/>
            </a:rPr>
            <a:t>選択しないと手順２以降に進めません。</a:t>
          </a:r>
        </a:p>
      </xdr:txBody>
    </xdr:sp>
    <xdr:clientData/>
  </xdr:twoCellAnchor>
  <xdr:twoCellAnchor>
    <xdr:from>
      <xdr:col>11</xdr:col>
      <xdr:colOff>353292</xdr:colOff>
      <xdr:row>1</xdr:row>
      <xdr:rowOff>13856</xdr:rowOff>
    </xdr:from>
    <xdr:to>
      <xdr:col>15</xdr:col>
      <xdr:colOff>1260764</xdr:colOff>
      <xdr:row>5</xdr:row>
      <xdr:rowOff>46183</xdr:rowOff>
    </xdr:to>
    <xdr:sp macro="" textlink="">
      <xdr:nvSpPr>
        <xdr:cNvPr id="4" name="吹き出し: 四角形 3">
          <a:extLst>
            <a:ext uri="{FF2B5EF4-FFF2-40B4-BE49-F238E27FC236}">
              <a16:creationId xmlns:a16="http://schemas.microsoft.com/office/drawing/2014/main" id="{F498E18C-2739-47B0-BBEE-1F9A3EE93E52}"/>
            </a:ext>
          </a:extLst>
        </xdr:cNvPr>
        <xdr:cNvSpPr/>
      </xdr:nvSpPr>
      <xdr:spPr>
        <a:xfrm>
          <a:off x="7777019" y="417947"/>
          <a:ext cx="4602018" cy="875145"/>
        </a:xfrm>
        <a:prstGeom prst="wedgeRectCallout">
          <a:avLst>
            <a:gd name="adj1" fmla="val -37134"/>
            <a:gd name="adj2" fmla="val 161268"/>
          </a:avLst>
        </a:prstGeom>
        <a:solidFill>
          <a:schemeClr val="accent6">
            <a:lumMod val="20000"/>
            <a:lumOff val="80000"/>
          </a:schemeClr>
        </a:solidFill>
        <a:ln>
          <a:solidFill>
            <a:schemeClr val="tx1"/>
          </a:solidFill>
        </a:ln>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l"/>
          <a:r>
            <a:rPr kumimoji="1" lang="ja-JP" altLang="en-US" sz="1400" b="1">
              <a:latin typeface="BIZ UDPゴシック" panose="020B0400000000000000" pitchFamily="50" charset="-128"/>
              <a:ea typeface="BIZ UDPゴシック" panose="020B0400000000000000" pitchFamily="50" charset="-128"/>
            </a:rPr>
            <a:t>記入手順２</a:t>
          </a:r>
          <a:endParaRPr kumimoji="1" lang="en-US" altLang="ja-JP" sz="1400" b="1">
            <a:latin typeface="BIZ UDPゴシック" panose="020B0400000000000000" pitchFamily="50" charset="-128"/>
            <a:ea typeface="BIZ UDPゴシック" panose="020B0400000000000000" pitchFamily="50" charset="-128"/>
          </a:endParaRPr>
        </a:p>
        <a:p>
          <a:pPr algn="l"/>
          <a:r>
            <a:rPr kumimoji="1" lang="ja-JP" altLang="en-US" sz="1400">
              <a:latin typeface="BIZ UDPゴシック" panose="020B0400000000000000" pitchFamily="50" charset="-128"/>
              <a:ea typeface="BIZ UDPゴシック" panose="020B0400000000000000" pitchFamily="50" charset="-128"/>
            </a:rPr>
            <a:t>申込内容で「変更・キャンセル」を選択してください。</a:t>
          </a:r>
          <a:endParaRPr kumimoji="1" lang="en-US" altLang="ja-JP" sz="1400">
            <a:latin typeface="BIZ UDPゴシック" panose="020B0400000000000000" pitchFamily="50" charset="-128"/>
            <a:ea typeface="BIZ UDPゴシック" panose="020B0400000000000000" pitchFamily="50" charset="-128"/>
          </a:endParaRPr>
        </a:p>
        <a:p>
          <a:pPr algn="l"/>
          <a:r>
            <a:rPr kumimoji="1" lang="ja-JP" altLang="en-US" sz="1400">
              <a:latin typeface="BIZ UDPゴシック" panose="020B0400000000000000" pitchFamily="50" charset="-128"/>
              <a:ea typeface="BIZ UDPゴシック" panose="020B0400000000000000" pitchFamily="50" charset="-128"/>
            </a:rPr>
            <a:t>要入力箇所が白色表示・それ以外が灰色表示になります。</a:t>
          </a:r>
        </a:p>
      </xdr:txBody>
    </xdr:sp>
    <xdr:clientData/>
  </xdr:twoCellAnchor>
  <xdr:twoCellAnchor>
    <xdr:from>
      <xdr:col>16</xdr:col>
      <xdr:colOff>3248892</xdr:colOff>
      <xdr:row>0</xdr:row>
      <xdr:rowOff>92364</xdr:rowOff>
    </xdr:from>
    <xdr:to>
      <xdr:col>17</xdr:col>
      <xdr:colOff>4207165</xdr:colOff>
      <xdr:row>4</xdr:row>
      <xdr:rowOff>1</xdr:rowOff>
    </xdr:to>
    <xdr:sp macro="" textlink="">
      <xdr:nvSpPr>
        <xdr:cNvPr id="5" name="正方形/長方形 4">
          <a:extLst>
            <a:ext uri="{FF2B5EF4-FFF2-40B4-BE49-F238E27FC236}">
              <a16:creationId xmlns:a16="http://schemas.microsoft.com/office/drawing/2014/main" id="{89638BCD-30D6-4567-9538-D14376A2BC13}"/>
            </a:ext>
          </a:extLst>
        </xdr:cNvPr>
        <xdr:cNvSpPr/>
      </xdr:nvSpPr>
      <xdr:spPr>
        <a:xfrm>
          <a:off x="15648710" y="92364"/>
          <a:ext cx="5287819" cy="923637"/>
        </a:xfrm>
        <a:prstGeom prst="rect">
          <a:avLst/>
        </a:prstGeom>
        <a:solidFill>
          <a:schemeClr val="accent2">
            <a:lumMod val="60000"/>
            <a:lumOff val="40000"/>
          </a:schemeClr>
        </a:solid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800" b="1">
              <a:solidFill>
                <a:sysClr val="windowText" lastClr="000000"/>
              </a:solidFill>
              <a:latin typeface="BIZ UDPゴシック" panose="020B0400000000000000" pitchFamily="50" charset="-128"/>
              <a:ea typeface="BIZ UDPゴシック" panose="020B0400000000000000" pitchFamily="50" charset="-128"/>
            </a:rPr>
            <a:t>記入例（キャンセル）</a:t>
          </a:r>
          <a:endParaRPr kumimoji="1" lang="en-US" altLang="ja-JP" sz="1800" b="1">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1400" b="1">
              <a:solidFill>
                <a:sysClr val="windowText" lastClr="000000"/>
              </a:solidFill>
              <a:latin typeface="BIZ UDPゴシック" panose="020B0400000000000000" pitchFamily="50" charset="-128"/>
              <a:ea typeface="BIZ UDPゴシック" panose="020B0400000000000000" pitchFamily="50" charset="-128"/>
            </a:rPr>
            <a:t>協会受付時の申込書（受付番号・予約番号の記載があるもの）</a:t>
          </a:r>
          <a:endParaRPr kumimoji="1" lang="en-US" altLang="ja-JP" sz="1400" b="1">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1400" b="1">
              <a:solidFill>
                <a:sysClr val="windowText" lastClr="000000"/>
              </a:solidFill>
              <a:latin typeface="BIZ UDPゴシック" panose="020B0400000000000000" pitchFamily="50" charset="-128"/>
              <a:ea typeface="BIZ UDPゴシック" panose="020B0400000000000000" pitchFamily="50" charset="-128"/>
            </a:rPr>
            <a:t>に記入してください。</a:t>
          </a:r>
        </a:p>
      </xdr:txBody>
    </xdr:sp>
    <xdr:clientData/>
  </xdr:twoCellAnchor>
  <xdr:twoCellAnchor>
    <xdr:from>
      <xdr:col>1</xdr:col>
      <xdr:colOff>369454</xdr:colOff>
      <xdr:row>18</xdr:row>
      <xdr:rowOff>574967</xdr:rowOff>
    </xdr:from>
    <xdr:to>
      <xdr:col>14</xdr:col>
      <xdr:colOff>117763</xdr:colOff>
      <xdr:row>22</xdr:row>
      <xdr:rowOff>330200</xdr:rowOff>
    </xdr:to>
    <xdr:sp macro="" textlink="">
      <xdr:nvSpPr>
        <xdr:cNvPr id="6" name="吹き出し: 四角形 5">
          <a:extLst>
            <a:ext uri="{FF2B5EF4-FFF2-40B4-BE49-F238E27FC236}">
              <a16:creationId xmlns:a16="http://schemas.microsoft.com/office/drawing/2014/main" id="{8715888F-1E64-4EC7-A849-4EE632502CED}"/>
            </a:ext>
          </a:extLst>
        </xdr:cNvPr>
        <xdr:cNvSpPr/>
      </xdr:nvSpPr>
      <xdr:spPr>
        <a:xfrm>
          <a:off x="854363" y="7155876"/>
          <a:ext cx="9342582" cy="2433779"/>
        </a:xfrm>
        <a:prstGeom prst="wedgeRectCallout">
          <a:avLst>
            <a:gd name="adj1" fmla="val -11755"/>
            <a:gd name="adj2" fmla="val -75194"/>
          </a:avLst>
        </a:prstGeom>
        <a:solidFill>
          <a:schemeClr val="accent6">
            <a:lumMod val="20000"/>
            <a:lumOff val="80000"/>
          </a:schemeClr>
        </a:solidFill>
        <a:ln>
          <a:solidFill>
            <a:schemeClr val="tx1"/>
          </a:solidFill>
        </a:ln>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l"/>
          <a:r>
            <a:rPr kumimoji="1" lang="ja-JP" altLang="en-US" sz="1400" b="1">
              <a:latin typeface="BIZ UDPゴシック" panose="020B0400000000000000" pitchFamily="50" charset="-128"/>
              <a:ea typeface="BIZ UDPゴシック" panose="020B0400000000000000" pitchFamily="50" charset="-128"/>
            </a:rPr>
            <a:t>記入手順４</a:t>
          </a:r>
          <a:endParaRPr kumimoji="1" lang="en-US" altLang="ja-JP" sz="1400" b="1">
            <a:latin typeface="BIZ UDPゴシック" panose="020B0400000000000000" pitchFamily="50" charset="-128"/>
            <a:ea typeface="BIZ UDPゴシック" panose="020B0400000000000000" pitchFamily="50" charset="-128"/>
          </a:endParaRPr>
        </a:p>
        <a:p>
          <a:pPr algn="l"/>
          <a:r>
            <a:rPr kumimoji="1" lang="ja-JP" altLang="en-US" sz="1400">
              <a:latin typeface="BIZ UDPゴシック" panose="020B0400000000000000" pitchFamily="50" charset="-128"/>
              <a:ea typeface="BIZ UDPゴシック" panose="020B0400000000000000" pitchFamily="50" charset="-128"/>
            </a:rPr>
            <a:t>変更内容を選択してください。</a:t>
          </a:r>
          <a:endParaRPr kumimoji="1" lang="en-US" altLang="ja-JP" sz="1400">
            <a:latin typeface="BIZ UDPゴシック" panose="020B0400000000000000" pitchFamily="50" charset="-128"/>
            <a:ea typeface="BIZ UDPゴシック" panose="020B0400000000000000" pitchFamily="50" charset="-128"/>
          </a:endParaRPr>
        </a:p>
        <a:p>
          <a:pPr algn="l"/>
          <a:r>
            <a:rPr kumimoji="1" lang="ja-JP" altLang="en-US" sz="1400">
              <a:latin typeface="BIZ UDPゴシック" panose="020B0400000000000000" pitchFamily="50" charset="-128"/>
              <a:ea typeface="BIZ UDPゴシック" panose="020B0400000000000000" pitchFamily="50" charset="-128"/>
            </a:rPr>
            <a:t>本記入例では、当初２台予約し、キャンセルが生じた場合について記載しています（予約番号</a:t>
          </a:r>
          <a:r>
            <a:rPr kumimoji="1" lang="en-US" altLang="ja-JP" sz="1400">
              <a:latin typeface="BIZ UDPゴシック" panose="020B0400000000000000" pitchFamily="50" charset="-128"/>
              <a:ea typeface="BIZ UDPゴシック" panose="020B0400000000000000" pitchFamily="50" charset="-128"/>
            </a:rPr>
            <a:t>04169000001</a:t>
          </a:r>
          <a:r>
            <a:rPr kumimoji="1" lang="ja-JP" altLang="en-US" sz="1400">
              <a:latin typeface="BIZ UDPゴシック" panose="020B0400000000000000" pitchFamily="50" charset="-128"/>
              <a:ea typeface="BIZ UDPゴシック" panose="020B0400000000000000" pitchFamily="50" charset="-128"/>
            </a:rPr>
            <a:t>～</a:t>
          </a:r>
          <a:r>
            <a:rPr kumimoji="1" lang="en-US" altLang="ja-JP" sz="1400">
              <a:latin typeface="BIZ UDPゴシック" panose="020B0400000000000000" pitchFamily="50" charset="-128"/>
              <a:ea typeface="BIZ UDPゴシック" panose="020B0400000000000000" pitchFamily="50" charset="-128"/>
            </a:rPr>
            <a:t>2</a:t>
          </a:r>
          <a:r>
            <a:rPr kumimoji="1" lang="ja-JP" altLang="en-US" sz="1400">
              <a:latin typeface="BIZ UDPゴシック" panose="020B0400000000000000" pitchFamily="50" charset="-128"/>
              <a:ea typeface="BIZ UDPゴシック" panose="020B0400000000000000" pitchFamily="50" charset="-128"/>
            </a:rPr>
            <a:t>）。</a:t>
          </a:r>
          <a:endParaRPr kumimoji="1" lang="en-US" altLang="ja-JP" sz="1400">
            <a:latin typeface="BIZ UDPゴシック" panose="020B0400000000000000" pitchFamily="50" charset="-128"/>
            <a:ea typeface="BIZ UDPゴシック" panose="020B0400000000000000" pitchFamily="50" charset="-128"/>
          </a:endParaRPr>
        </a:p>
        <a:p>
          <a:pPr algn="l"/>
          <a:endParaRPr kumimoji="1" lang="en-US" altLang="ja-JP" sz="1400">
            <a:latin typeface="BIZ UDPゴシック" panose="020B0400000000000000" pitchFamily="50" charset="-128"/>
            <a:ea typeface="BIZ UDPゴシック" panose="020B0400000000000000" pitchFamily="50" charset="-128"/>
          </a:endParaRPr>
        </a:p>
        <a:p>
          <a:pPr algn="l"/>
          <a:r>
            <a:rPr kumimoji="1" lang="ja-JP" altLang="en-US" sz="1400" b="0">
              <a:solidFill>
                <a:srgbClr val="0070C0"/>
              </a:solidFill>
              <a:latin typeface="BIZ UDPゴシック" panose="020B0400000000000000" pitchFamily="50" charset="-128"/>
              <a:ea typeface="BIZ UDPゴシック" panose="020B0400000000000000" pitchFamily="50" charset="-128"/>
            </a:rPr>
            <a:t>（１）キャンセルする場合（予約番号</a:t>
          </a:r>
          <a:r>
            <a:rPr kumimoji="1" lang="en-US" altLang="ja-JP" sz="1400" b="0">
              <a:solidFill>
                <a:srgbClr val="0070C0"/>
              </a:solidFill>
              <a:latin typeface="BIZ UDPゴシック" panose="020B0400000000000000" pitchFamily="50" charset="-128"/>
              <a:ea typeface="BIZ UDPゴシック" panose="020B0400000000000000" pitchFamily="50" charset="-128"/>
            </a:rPr>
            <a:t>04169000001</a:t>
          </a:r>
          <a:r>
            <a:rPr kumimoji="1" lang="ja-JP" altLang="en-US" sz="1400" b="0">
              <a:solidFill>
                <a:srgbClr val="0070C0"/>
              </a:solidFill>
              <a:latin typeface="BIZ UDPゴシック" panose="020B0400000000000000" pitchFamily="50" charset="-128"/>
              <a:ea typeface="BIZ UDPゴシック" panose="020B0400000000000000" pitchFamily="50" charset="-128"/>
            </a:rPr>
            <a:t>、本記入例の１台目）</a:t>
          </a:r>
          <a:endParaRPr kumimoji="1" lang="en-US" altLang="ja-JP" sz="1400" b="0">
            <a:solidFill>
              <a:srgbClr val="0070C0"/>
            </a:solidFill>
            <a:latin typeface="BIZ UDPゴシック" panose="020B0400000000000000" pitchFamily="50" charset="-128"/>
            <a:ea typeface="BIZ UDPゴシック" panose="020B0400000000000000" pitchFamily="50" charset="-128"/>
          </a:endParaRPr>
        </a:p>
        <a:p>
          <a:pPr algn="l"/>
          <a:r>
            <a:rPr kumimoji="1" lang="ja-JP" altLang="en-US" sz="1400">
              <a:latin typeface="BIZ UDPゴシック" panose="020B0400000000000000" pitchFamily="50" charset="-128"/>
              <a:ea typeface="BIZ UDPゴシック" panose="020B0400000000000000" pitchFamily="50" charset="-128"/>
            </a:rPr>
            <a:t>　変更内容選択で「キャンセル」を選択し、降車場・乗車場・待機場の利用の有無及び入庫時間は修正しないでください。</a:t>
          </a:r>
          <a:endParaRPr kumimoji="1" lang="en-US" altLang="ja-JP" sz="1400">
            <a:latin typeface="BIZ UDPゴシック" panose="020B0400000000000000" pitchFamily="50" charset="-128"/>
            <a:ea typeface="BIZ UDPゴシック" panose="020B0400000000000000" pitchFamily="50" charset="-128"/>
          </a:endParaRPr>
        </a:p>
        <a:p>
          <a:pPr algn="l"/>
          <a:endParaRPr kumimoji="1" lang="en-US" altLang="ja-JP" sz="1400" b="0">
            <a:solidFill>
              <a:srgbClr val="0070C0"/>
            </a:solidFill>
            <a:latin typeface="BIZ UDPゴシック" panose="020B0400000000000000" pitchFamily="50" charset="-128"/>
            <a:ea typeface="BIZ UDPゴシック" panose="020B0400000000000000" pitchFamily="50" charset="-128"/>
          </a:endParaRPr>
        </a:p>
        <a:p>
          <a:pPr algn="l"/>
          <a:r>
            <a:rPr kumimoji="1" lang="ja-JP" altLang="en-US" sz="1400" b="0">
              <a:solidFill>
                <a:srgbClr val="0070C0"/>
              </a:solidFill>
              <a:latin typeface="BIZ UDPゴシック" panose="020B0400000000000000" pitchFamily="50" charset="-128"/>
              <a:ea typeface="BIZ UDPゴシック" panose="020B0400000000000000" pitchFamily="50" charset="-128"/>
            </a:rPr>
            <a:t>（２）</a:t>
          </a:r>
          <a:r>
            <a:rPr kumimoji="1" lang="ja-JP" altLang="en-US" sz="1400">
              <a:solidFill>
                <a:srgbClr val="0070C0"/>
              </a:solidFill>
              <a:latin typeface="BIZ UDPゴシック" panose="020B0400000000000000" pitchFamily="50" charset="-128"/>
              <a:ea typeface="BIZ UDPゴシック" panose="020B0400000000000000" pitchFamily="50" charset="-128"/>
            </a:rPr>
            <a:t>１日の予約の中で、キャンセルしない予約がある場合（予約番号</a:t>
          </a:r>
          <a:r>
            <a:rPr kumimoji="1" lang="en-US" altLang="ja-JP" sz="1400">
              <a:solidFill>
                <a:srgbClr val="0070C0"/>
              </a:solidFill>
              <a:latin typeface="BIZ UDPゴシック" panose="020B0400000000000000" pitchFamily="50" charset="-128"/>
              <a:ea typeface="BIZ UDPゴシック" panose="020B0400000000000000" pitchFamily="50" charset="-128"/>
            </a:rPr>
            <a:t>04169000002</a:t>
          </a:r>
          <a:r>
            <a:rPr kumimoji="1" lang="ja-JP" altLang="en-US" sz="1400">
              <a:solidFill>
                <a:srgbClr val="0070C0"/>
              </a:solidFill>
              <a:latin typeface="BIZ UDPゴシック" panose="020B0400000000000000" pitchFamily="50" charset="-128"/>
              <a:ea typeface="BIZ UDPゴシック" panose="020B0400000000000000" pitchFamily="50" charset="-128"/>
            </a:rPr>
            <a:t>、本記入例の２台目）</a:t>
          </a:r>
          <a:endParaRPr kumimoji="1" lang="en-US" altLang="ja-JP" sz="1400">
            <a:solidFill>
              <a:srgbClr val="0070C0"/>
            </a:solidFill>
            <a:latin typeface="BIZ UDPゴシック" panose="020B0400000000000000" pitchFamily="50" charset="-128"/>
            <a:ea typeface="BIZ UDPゴシック" panose="020B0400000000000000" pitchFamily="50" charset="-128"/>
          </a:endParaRPr>
        </a:p>
        <a:p>
          <a:pPr algn="l"/>
          <a:r>
            <a:rPr kumimoji="1" lang="ja-JP" altLang="en-US" sz="1400">
              <a:latin typeface="BIZ UDPゴシック" panose="020B0400000000000000" pitchFamily="50" charset="-128"/>
              <a:ea typeface="BIZ UDPゴシック" panose="020B0400000000000000" pitchFamily="50" charset="-128"/>
            </a:rPr>
            <a:t>　変更内容は「変更なし」とし、降車場・乗車場・待機場の利用の有無及び入庫時間は修正しないでください。</a:t>
          </a:r>
        </a:p>
        <a:p>
          <a:pPr algn="l"/>
          <a:endParaRPr kumimoji="1" lang="en-US" altLang="ja-JP" sz="1400">
            <a:latin typeface="BIZ UDPゴシック" panose="020B0400000000000000" pitchFamily="50" charset="-128"/>
            <a:ea typeface="BIZ UDPゴシック" panose="020B0400000000000000" pitchFamily="50" charset="-128"/>
          </a:endParaRPr>
        </a:p>
      </xdr:txBody>
    </xdr:sp>
    <xdr:clientData/>
  </xdr:twoCellAnchor>
  <xdr:twoCellAnchor>
    <xdr:from>
      <xdr:col>1</xdr:col>
      <xdr:colOff>69274</xdr:colOff>
      <xdr:row>7</xdr:row>
      <xdr:rowOff>311728</xdr:rowOff>
    </xdr:from>
    <xdr:to>
      <xdr:col>6</xdr:col>
      <xdr:colOff>113147</xdr:colOff>
      <xdr:row>10</xdr:row>
      <xdr:rowOff>34637</xdr:rowOff>
    </xdr:to>
    <xdr:sp macro="" textlink="">
      <xdr:nvSpPr>
        <xdr:cNvPr id="7" name="吹き出し: 四角形 6">
          <a:extLst>
            <a:ext uri="{FF2B5EF4-FFF2-40B4-BE49-F238E27FC236}">
              <a16:creationId xmlns:a16="http://schemas.microsoft.com/office/drawing/2014/main" id="{212B2DE4-F3CB-4189-82EC-C1B5A403BB77}"/>
            </a:ext>
          </a:extLst>
        </xdr:cNvPr>
        <xdr:cNvSpPr/>
      </xdr:nvSpPr>
      <xdr:spPr>
        <a:xfrm>
          <a:off x="554183" y="2239819"/>
          <a:ext cx="3011055" cy="669636"/>
        </a:xfrm>
        <a:prstGeom prst="wedgeRectCallout">
          <a:avLst>
            <a:gd name="adj1" fmla="val -21477"/>
            <a:gd name="adj2" fmla="val 64556"/>
          </a:avLst>
        </a:prstGeom>
        <a:solidFill>
          <a:schemeClr val="accent6">
            <a:lumMod val="20000"/>
            <a:lumOff val="80000"/>
          </a:schemeClr>
        </a:solidFill>
        <a:ln>
          <a:solidFill>
            <a:schemeClr val="tx1"/>
          </a:solidFill>
        </a:ln>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l"/>
          <a:r>
            <a:rPr kumimoji="1" lang="ja-JP" altLang="en-US" sz="1400" b="1">
              <a:latin typeface="BIZ UDPゴシック" panose="020B0400000000000000" pitchFamily="50" charset="-128"/>
              <a:ea typeface="BIZ UDPゴシック" panose="020B0400000000000000" pitchFamily="50" charset="-128"/>
            </a:rPr>
            <a:t>記入手順３</a:t>
          </a:r>
          <a:endParaRPr kumimoji="1" lang="en-US" altLang="ja-JP" sz="1400" b="1">
            <a:latin typeface="BIZ UDPゴシック" panose="020B0400000000000000" pitchFamily="50" charset="-128"/>
            <a:ea typeface="BIZ UDPゴシック" panose="020B0400000000000000" pitchFamily="50" charset="-128"/>
          </a:endParaRPr>
        </a:p>
        <a:p>
          <a:pPr algn="l"/>
          <a:r>
            <a:rPr kumimoji="1" lang="ja-JP" altLang="en-US" sz="1400">
              <a:latin typeface="BIZ UDPゴシック" panose="020B0400000000000000" pitchFamily="50" charset="-128"/>
              <a:ea typeface="BIZ UDPゴシック" panose="020B0400000000000000" pitchFamily="50" charset="-128"/>
            </a:rPr>
            <a:t>申込者記入日をご記入ください。</a:t>
          </a:r>
          <a:endParaRPr kumimoji="1" lang="en-US" altLang="ja-JP" sz="1400">
            <a:latin typeface="BIZ UDPゴシック" panose="020B0400000000000000" pitchFamily="50" charset="-128"/>
            <a:ea typeface="BIZ UDPゴシック" panose="020B0400000000000000" pitchFamily="50" charset="-128"/>
          </a:endParaRPr>
        </a:p>
      </xdr:txBody>
    </xdr:sp>
    <xdr:clientData/>
  </xdr:twoCellAnchor>
  <xdr:twoCellAnchor editAs="oneCell">
    <xdr:from>
      <xdr:col>1</xdr:col>
      <xdr:colOff>79374</xdr:colOff>
      <xdr:row>50</xdr:row>
      <xdr:rowOff>0</xdr:rowOff>
    </xdr:from>
    <xdr:to>
      <xdr:col>16</xdr:col>
      <xdr:colOff>1315042</xdr:colOff>
      <xdr:row>80</xdr:row>
      <xdr:rowOff>0</xdr:rowOff>
    </xdr:to>
    <xdr:pic>
      <xdr:nvPicPr>
        <xdr:cNvPr id="10" name="図 9">
          <a:extLst>
            <a:ext uri="{FF2B5EF4-FFF2-40B4-BE49-F238E27FC236}">
              <a16:creationId xmlns:a16="http://schemas.microsoft.com/office/drawing/2014/main" id="{514BDA06-A682-48F9-B7B3-DE6F4FD4926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5624" y="18303875"/>
          <a:ext cx="13126043" cy="5365750"/>
        </a:xfrm>
        <a:prstGeom prst="rect">
          <a:avLst/>
        </a:prstGeom>
        <a:solidFill>
          <a:schemeClr val="bg1"/>
        </a:solidFill>
      </xdr:spPr>
    </xdr:pic>
    <xdr:clientData/>
  </xdr:twoCellAnchor>
  <xdr:twoCellAnchor editAs="oneCell">
    <xdr:from>
      <xdr:col>1</xdr:col>
      <xdr:colOff>0</xdr:colOff>
      <xdr:row>81</xdr:row>
      <xdr:rowOff>127000</xdr:rowOff>
    </xdr:from>
    <xdr:to>
      <xdr:col>16</xdr:col>
      <xdr:colOff>3092437</xdr:colOff>
      <xdr:row>108</xdr:row>
      <xdr:rowOff>86217</xdr:rowOff>
    </xdr:to>
    <xdr:pic>
      <xdr:nvPicPr>
        <xdr:cNvPr id="11" name="図 10">
          <a:extLst>
            <a:ext uri="{FF2B5EF4-FFF2-40B4-BE49-F238E27FC236}">
              <a16:creationId xmlns:a16="http://schemas.microsoft.com/office/drawing/2014/main" id="{33C62B55-6065-458B-861E-130A93512A5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76250" y="23955375"/>
          <a:ext cx="14982812" cy="4245467"/>
        </a:xfrm>
        <a:prstGeom prst="rect">
          <a:avLst/>
        </a:prstGeom>
        <a:solidFill>
          <a:schemeClr val="bg1"/>
        </a:solidFill>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177800</xdr:colOff>
      <xdr:row>26</xdr:row>
      <xdr:rowOff>88900</xdr:rowOff>
    </xdr:from>
    <xdr:to>
      <xdr:col>14</xdr:col>
      <xdr:colOff>534670</xdr:colOff>
      <xdr:row>36</xdr:row>
      <xdr:rowOff>71120</xdr:rowOff>
    </xdr:to>
    <xdr:pic>
      <xdr:nvPicPr>
        <xdr:cNvPr id="2" name="図 1">
          <a:extLst>
            <a:ext uri="{FF2B5EF4-FFF2-40B4-BE49-F238E27FC236}">
              <a16:creationId xmlns:a16="http://schemas.microsoft.com/office/drawing/2014/main" id="{ACF8B780-FF18-2FC0-A992-1870C2513E4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30650" y="6318250"/>
          <a:ext cx="5379720" cy="2268220"/>
        </a:xfrm>
        <a:prstGeom prst="rect">
          <a:avLst/>
        </a:prstGeom>
        <a:solidFill>
          <a:schemeClr val="bg1"/>
        </a:solidFill>
        <a:ln>
          <a:noFill/>
        </a:ln>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6C6142-506A-41C8-8FFF-7927837582D5}">
  <sheetPr>
    <tabColor rgb="FFFF0000"/>
    <pageSetUpPr fitToPage="1"/>
  </sheetPr>
  <dimension ref="A1:R79"/>
  <sheetViews>
    <sheetView showGridLines="0" tabSelected="1" view="pageBreakPreview" zoomScale="40" zoomScaleNormal="100" zoomScaleSheetLayoutView="40" workbookViewId="0">
      <selection activeCell="G6" sqref="G6"/>
    </sheetView>
  </sheetViews>
  <sheetFormatPr defaultRowHeight="13" x14ac:dyDescent="0.55000000000000004"/>
  <cols>
    <col min="1" max="1" width="6.33203125" style="2" customWidth="1"/>
    <col min="2" max="2" width="7.4140625" style="2" customWidth="1"/>
    <col min="3" max="3" width="17" style="2" customWidth="1"/>
    <col min="4" max="4" width="5.5" style="2" customWidth="1"/>
    <col min="5" max="5" width="3.58203125" style="2" customWidth="1"/>
    <col min="6" max="6" width="5.5" style="2" customWidth="1"/>
    <col min="7" max="7" width="3.58203125" style="2" customWidth="1"/>
    <col min="8" max="9" width="13.58203125" style="2" customWidth="1"/>
    <col min="10" max="11" width="10.58203125" style="2" customWidth="1"/>
    <col min="12" max="12" width="13.58203125" style="2" customWidth="1"/>
    <col min="13" max="14" width="10.58203125" style="2" customWidth="1"/>
    <col min="15" max="15" width="13.58203125" style="2" customWidth="1"/>
    <col min="16" max="16" width="16.83203125" style="2" customWidth="1"/>
    <col min="17" max="18" width="56.75" style="2" customWidth="1"/>
    <col min="19" max="19" width="8.6640625" style="2" customWidth="1"/>
    <col min="20" max="26" width="8.6640625" style="2"/>
    <col min="27" max="27" width="11.5" style="2" customWidth="1"/>
    <col min="28" max="16384" width="8.6640625" style="2"/>
  </cols>
  <sheetData>
    <row r="1" spans="1:18" ht="32" x14ac:dyDescent="0.55000000000000004">
      <c r="A1" s="25" t="s">
        <v>154</v>
      </c>
      <c r="R1" s="140" t="s">
        <v>156</v>
      </c>
    </row>
    <row r="2" spans="1:18" ht="11" customHeight="1" x14ac:dyDescent="0.55000000000000004">
      <c r="A2" s="1"/>
    </row>
    <row r="3" spans="1:18" ht="24.5" customHeight="1" x14ac:dyDescent="0.55000000000000004">
      <c r="A3" s="105" t="s">
        <v>155</v>
      </c>
      <c r="B3" s="105"/>
      <c r="C3" s="105"/>
      <c r="D3" s="105"/>
      <c r="E3" s="105"/>
      <c r="F3" s="105"/>
      <c r="G3" s="105"/>
      <c r="H3" s="105"/>
      <c r="I3" s="105"/>
      <c r="J3" s="105"/>
      <c r="K3" s="105"/>
      <c r="L3" s="105"/>
      <c r="M3" s="105"/>
      <c r="N3" s="105"/>
      <c r="O3" s="105"/>
      <c r="P3" s="105"/>
      <c r="Q3" s="105"/>
      <c r="R3" s="11"/>
    </row>
    <row r="4" spans="1:18" ht="12.5" customHeight="1" x14ac:dyDescent="0.55000000000000004">
      <c r="A4" s="3"/>
    </row>
    <row r="5" spans="1:18" ht="18.5" x14ac:dyDescent="0.55000000000000004">
      <c r="A5" s="21" t="s">
        <v>0</v>
      </c>
    </row>
    <row r="6" spans="1:18" ht="16.5" thickBot="1" x14ac:dyDescent="0.6">
      <c r="A6" s="20"/>
    </row>
    <row r="7" spans="1:18" ht="37" customHeight="1" thickBot="1" x14ac:dyDescent="0.6">
      <c r="A7" s="21" t="s">
        <v>126</v>
      </c>
      <c r="L7" s="66"/>
      <c r="M7" s="20" t="s">
        <v>121</v>
      </c>
    </row>
    <row r="8" spans="1:18" ht="39" customHeight="1" thickBot="1" x14ac:dyDescent="0.6">
      <c r="A8" s="21" t="s">
        <v>65</v>
      </c>
      <c r="I8" s="122" t="s">
        <v>63</v>
      </c>
      <c r="J8" s="123"/>
      <c r="K8" s="123"/>
      <c r="L8" s="124"/>
      <c r="P8" s="38" t="str">
        <f>IF(I8="新規予約","【協会記入】
受付番号","受付番号")</f>
        <v>受付番号</v>
      </c>
      <c r="Q8" s="39"/>
    </row>
    <row r="9" spans="1:18" ht="22" customHeight="1" thickBot="1" x14ac:dyDescent="0.6">
      <c r="P9" s="14"/>
      <c r="Q9" s="40"/>
    </row>
    <row r="10" spans="1:18" ht="13.5" customHeight="1" thickBot="1" x14ac:dyDescent="0.6"/>
    <row r="11" spans="1:18" ht="37" customHeight="1" thickBot="1" x14ac:dyDescent="0.6">
      <c r="A11" s="103" t="s">
        <v>119</v>
      </c>
      <c r="B11" s="104"/>
      <c r="C11" s="35" t="s">
        <v>66</v>
      </c>
      <c r="D11" s="41"/>
      <c r="E11" s="34" t="s">
        <v>32</v>
      </c>
      <c r="F11" s="41"/>
      <c r="G11" s="34" t="s">
        <v>34</v>
      </c>
      <c r="H11" s="36"/>
      <c r="P11" s="30" t="s">
        <v>64</v>
      </c>
      <c r="Q11" s="37" t="str">
        <f>IF(AND(D17&gt;0,F17&gt;0),DATEVALUE("2025/"&amp;D17&amp;"/"&amp;F17)-11,"-------------")</f>
        <v>-------------</v>
      </c>
      <c r="R11" s="24" t="s">
        <v>135</v>
      </c>
    </row>
    <row r="12" spans="1:18" ht="16" customHeight="1" x14ac:dyDescent="0.55000000000000004">
      <c r="A12" s="106" t="s">
        <v>1</v>
      </c>
      <c r="B12" s="75" t="s">
        <v>125</v>
      </c>
      <c r="C12" s="76"/>
      <c r="D12" s="114"/>
      <c r="E12" s="115"/>
      <c r="F12" s="115"/>
      <c r="G12" s="115"/>
      <c r="H12" s="115"/>
      <c r="I12" s="115"/>
      <c r="J12" s="22" t="s">
        <v>3</v>
      </c>
      <c r="K12" s="118"/>
      <c r="L12" s="119"/>
      <c r="M12" s="127" t="s">
        <v>52</v>
      </c>
      <c r="N12" s="129"/>
      <c r="O12" s="130"/>
      <c r="P12" s="131"/>
      <c r="Q12" s="108" t="s">
        <v>4</v>
      </c>
      <c r="R12" s="110"/>
    </row>
    <row r="13" spans="1:18" ht="33.5" customHeight="1" x14ac:dyDescent="0.55000000000000004">
      <c r="A13" s="107"/>
      <c r="B13" s="77"/>
      <c r="C13" s="78"/>
      <c r="D13" s="116"/>
      <c r="E13" s="117"/>
      <c r="F13" s="117"/>
      <c r="G13" s="117"/>
      <c r="H13" s="117"/>
      <c r="I13" s="117"/>
      <c r="J13" s="10" t="s">
        <v>2</v>
      </c>
      <c r="K13" s="120"/>
      <c r="L13" s="121"/>
      <c r="M13" s="128"/>
      <c r="N13" s="132"/>
      <c r="O13" s="133"/>
      <c r="P13" s="134"/>
      <c r="Q13" s="109"/>
      <c r="R13" s="111"/>
    </row>
    <row r="14" spans="1:18" ht="33.5" customHeight="1" x14ac:dyDescent="0.55000000000000004">
      <c r="A14" s="107"/>
      <c r="B14" s="125" t="s">
        <v>127</v>
      </c>
      <c r="C14" s="126"/>
      <c r="D14" s="135"/>
      <c r="E14" s="136"/>
      <c r="F14" s="136"/>
      <c r="G14" s="136"/>
      <c r="H14" s="8" t="s">
        <v>59</v>
      </c>
      <c r="I14" s="137"/>
      <c r="J14" s="138"/>
      <c r="K14" s="138"/>
      <c r="L14" s="139"/>
      <c r="M14" s="112" t="s">
        <v>44</v>
      </c>
      <c r="N14" s="113"/>
      <c r="O14" s="135"/>
      <c r="P14" s="136"/>
      <c r="Q14" s="18"/>
      <c r="R14" s="19"/>
    </row>
    <row r="15" spans="1:18" ht="33" customHeight="1" x14ac:dyDescent="0.55000000000000004">
      <c r="A15" s="82" t="s">
        <v>41</v>
      </c>
      <c r="B15" s="98"/>
      <c r="C15" s="85" t="str">
        <f>IF(I8="新規予約","【協会記入】
予約番号","予約番号")&amp;" ※４"</f>
        <v>予約番号 ※４</v>
      </c>
      <c r="D15" s="92" t="s">
        <v>128</v>
      </c>
      <c r="E15" s="93"/>
      <c r="F15" s="93"/>
      <c r="G15" s="94"/>
      <c r="H15" s="90" t="s">
        <v>51</v>
      </c>
      <c r="I15" s="87" t="s">
        <v>56</v>
      </c>
      <c r="J15" s="88"/>
      <c r="K15" s="89"/>
      <c r="L15" s="87" t="s">
        <v>57</v>
      </c>
      <c r="M15" s="88"/>
      <c r="N15" s="89"/>
      <c r="O15" s="33" t="s">
        <v>129</v>
      </c>
      <c r="P15" s="85" t="s">
        <v>23</v>
      </c>
      <c r="Q15" s="85" t="s">
        <v>5</v>
      </c>
      <c r="R15" s="79" t="s">
        <v>58</v>
      </c>
    </row>
    <row r="16" spans="1:18" ht="33" customHeight="1" x14ac:dyDescent="0.55000000000000004">
      <c r="A16" s="83"/>
      <c r="B16" s="99"/>
      <c r="C16" s="86"/>
      <c r="D16" s="95"/>
      <c r="E16" s="96"/>
      <c r="F16" s="96"/>
      <c r="G16" s="97"/>
      <c r="H16" s="91"/>
      <c r="I16" s="32" t="s">
        <v>53</v>
      </c>
      <c r="J16" s="32" t="s">
        <v>54</v>
      </c>
      <c r="K16" s="32" t="s">
        <v>55</v>
      </c>
      <c r="L16" s="32" t="s">
        <v>53</v>
      </c>
      <c r="M16" s="32" t="s">
        <v>54</v>
      </c>
      <c r="N16" s="32" t="s">
        <v>55</v>
      </c>
      <c r="O16" s="32" t="s">
        <v>53</v>
      </c>
      <c r="P16" s="86"/>
      <c r="Q16" s="86"/>
      <c r="R16" s="80"/>
    </row>
    <row r="17" spans="1:18" ht="52.5" customHeight="1" x14ac:dyDescent="0.55000000000000004">
      <c r="A17" s="83"/>
      <c r="B17" s="7" t="s">
        <v>14</v>
      </c>
      <c r="C17" s="48"/>
      <c r="D17" s="42"/>
      <c r="E17" s="15" t="s">
        <v>32</v>
      </c>
      <c r="F17" s="42"/>
      <c r="G17" s="15" t="s">
        <v>34</v>
      </c>
      <c r="H17" s="44"/>
      <c r="I17" s="45"/>
      <c r="J17" s="46"/>
      <c r="K17" s="47" t="str">
        <f t="shared" ref="K17:K26" si="0">IF(J17="","",J17+TIME(0,10,0))</f>
        <v/>
      </c>
      <c r="L17" s="45"/>
      <c r="M17" s="46"/>
      <c r="N17" s="47" t="str">
        <f t="shared" ref="N17:N26" si="1">IF(M17="","",M17+TIME(0,60,0))</f>
        <v/>
      </c>
      <c r="O17" s="45"/>
      <c r="P17" s="27" t="str">
        <f>IF(AND(OR($I$8=協会作業用シート!$A$2,OR(AND(C17&gt;0,H17&lt;&gt;協会作業用シート!$A$9),H17=協会作業用シート!$A$10)),OR(I17=協会作業用シート!$C$9,申込書!L17=協会作業用シート!$C$9,申込書!O17=協会作業用シート!$C$9)),協会料金計算!W3,"")</f>
        <v/>
      </c>
      <c r="Q17" s="43"/>
      <c r="R17" s="67"/>
    </row>
    <row r="18" spans="1:18" ht="52.5" customHeight="1" x14ac:dyDescent="0.55000000000000004">
      <c r="A18" s="83"/>
      <c r="B18" s="7" t="s">
        <v>16</v>
      </c>
      <c r="C18" s="48"/>
      <c r="D18" s="26">
        <f t="shared" ref="D18:D26" si="2">$D$17</f>
        <v>0</v>
      </c>
      <c r="E18" s="15" t="s">
        <v>32</v>
      </c>
      <c r="F18" s="26">
        <f t="shared" ref="F18:F26" si="3">$F$17</f>
        <v>0</v>
      </c>
      <c r="G18" s="15" t="s">
        <v>34</v>
      </c>
      <c r="H18" s="44"/>
      <c r="I18" s="45"/>
      <c r="J18" s="46"/>
      <c r="K18" s="47" t="str">
        <f t="shared" si="0"/>
        <v/>
      </c>
      <c r="L18" s="45"/>
      <c r="M18" s="46"/>
      <c r="N18" s="47" t="str">
        <f t="shared" si="1"/>
        <v/>
      </c>
      <c r="O18" s="45"/>
      <c r="P18" s="27" t="str">
        <f>IF(AND(OR($I$8=協会作業用シート!$A$2,OR(AND(C18&gt;0,H18&lt;&gt;協会作業用シート!$A$9),H18=協会作業用シート!$A$10)),OR(I18=協会作業用シート!$C$9,申込書!L18=協会作業用シート!$C$9,申込書!O18=協会作業用シート!$C$9)),協会料金計算!W4,"")</f>
        <v/>
      </c>
      <c r="Q18" s="43"/>
      <c r="R18" s="67"/>
    </row>
    <row r="19" spans="1:18" ht="52.5" customHeight="1" x14ac:dyDescent="0.55000000000000004">
      <c r="A19" s="83"/>
      <c r="B19" s="7" t="s">
        <v>17</v>
      </c>
      <c r="C19" s="48"/>
      <c r="D19" s="26">
        <f t="shared" si="2"/>
        <v>0</v>
      </c>
      <c r="E19" s="15" t="s">
        <v>32</v>
      </c>
      <c r="F19" s="26">
        <f t="shared" si="3"/>
        <v>0</v>
      </c>
      <c r="G19" s="15" t="s">
        <v>33</v>
      </c>
      <c r="H19" s="44"/>
      <c r="I19" s="45"/>
      <c r="J19" s="46"/>
      <c r="K19" s="47" t="str">
        <f t="shared" si="0"/>
        <v/>
      </c>
      <c r="L19" s="45"/>
      <c r="M19" s="46"/>
      <c r="N19" s="47" t="str">
        <f t="shared" si="1"/>
        <v/>
      </c>
      <c r="O19" s="45"/>
      <c r="P19" s="27" t="str">
        <f>IF(AND(OR($I$8=協会作業用シート!$A$2,OR(AND(C19&gt;0,H19&lt;&gt;協会作業用シート!$A$9),H19=協会作業用シート!$A$10)),OR(I19=協会作業用シート!$C$9,申込書!L19=協会作業用シート!$C$9,申込書!O19=協会作業用シート!$C$9)),協会料金計算!W5,"")</f>
        <v/>
      </c>
      <c r="Q19" s="43"/>
      <c r="R19" s="67"/>
    </row>
    <row r="20" spans="1:18" ht="52.5" customHeight="1" x14ac:dyDescent="0.55000000000000004">
      <c r="A20" s="83"/>
      <c r="B20" s="7" t="s">
        <v>18</v>
      </c>
      <c r="C20" s="48"/>
      <c r="D20" s="26">
        <f t="shared" si="2"/>
        <v>0</v>
      </c>
      <c r="E20" s="15" t="s">
        <v>31</v>
      </c>
      <c r="F20" s="26">
        <f t="shared" si="3"/>
        <v>0</v>
      </c>
      <c r="G20" s="15" t="s">
        <v>33</v>
      </c>
      <c r="H20" s="44"/>
      <c r="I20" s="45"/>
      <c r="J20" s="46"/>
      <c r="K20" s="47" t="str">
        <f t="shared" si="0"/>
        <v/>
      </c>
      <c r="L20" s="45"/>
      <c r="M20" s="46"/>
      <c r="N20" s="47" t="str">
        <f t="shared" si="1"/>
        <v/>
      </c>
      <c r="O20" s="45"/>
      <c r="P20" s="27" t="str">
        <f>IF(AND(OR($I$8=協会作業用シート!$A$2,OR(AND(C20&gt;0,H20&lt;&gt;協会作業用シート!$A$9),H20=協会作業用シート!$A$10)),OR(I20=協会作業用シート!$C$9,申込書!L20=協会作業用シート!$C$9,申込書!O20=協会作業用シート!$C$9)),協会料金計算!W6,"")</f>
        <v/>
      </c>
      <c r="Q20" s="43"/>
      <c r="R20" s="67"/>
    </row>
    <row r="21" spans="1:18" ht="52.5" customHeight="1" x14ac:dyDescent="0.55000000000000004">
      <c r="A21" s="83"/>
      <c r="B21" s="7" t="s">
        <v>19</v>
      </c>
      <c r="C21" s="48"/>
      <c r="D21" s="26">
        <f t="shared" si="2"/>
        <v>0</v>
      </c>
      <c r="E21" s="15" t="s">
        <v>31</v>
      </c>
      <c r="F21" s="26">
        <f t="shared" si="3"/>
        <v>0</v>
      </c>
      <c r="G21" s="15" t="s">
        <v>33</v>
      </c>
      <c r="H21" s="44"/>
      <c r="I21" s="45"/>
      <c r="J21" s="46"/>
      <c r="K21" s="47" t="str">
        <f t="shared" si="0"/>
        <v/>
      </c>
      <c r="L21" s="45"/>
      <c r="M21" s="46"/>
      <c r="N21" s="47" t="str">
        <f t="shared" si="1"/>
        <v/>
      </c>
      <c r="O21" s="45"/>
      <c r="P21" s="27" t="str">
        <f>IF(AND(OR($I$8=協会作業用シート!$A$2,OR(AND(C21&gt;0,H21&lt;&gt;協会作業用シート!$A$9),H21=協会作業用シート!$A$10)),OR(I21=協会作業用シート!$C$9,申込書!L21=協会作業用シート!$C$9,申込書!O21=協会作業用シート!$C$9)),協会料金計算!W7,"")</f>
        <v/>
      </c>
      <c r="Q21" s="43"/>
      <c r="R21" s="67"/>
    </row>
    <row r="22" spans="1:18" ht="52.5" customHeight="1" x14ac:dyDescent="0.55000000000000004">
      <c r="A22" s="83"/>
      <c r="B22" s="7" t="s">
        <v>20</v>
      </c>
      <c r="C22" s="48"/>
      <c r="D22" s="26">
        <f t="shared" si="2"/>
        <v>0</v>
      </c>
      <c r="E22" s="15" t="s">
        <v>31</v>
      </c>
      <c r="F22" s="26">
        <f t="shared" si="3"/>
        <v>0</v>
      </c>
      <c r="G22" s="15" t="s">
        <v>33</v>
      </c>
      <c r="H22" s="44"/>
      <c r="I22" s="45"/>
      <c r="J22" s="46"/>
      <c r="K22" s="47" t="str">
        <f t="shared" si="0"/>
        <v/>
      </c>
      <c r="L22" s="45"/>
      <c r="M22" s="46"/>
      <c r="N22" s="47" t="str">
        <f t="shared" si="1"/>
        <v/>
      </c>
      <c r="O22" s="45"/>
      <c r="P22" s="27" t="str">
        <f>IF(AND(OR($I$8=協会作業用シート!$A$2,OR(AND(C22&gt;0,H22&lt;&gt;協会作業用シート!$A$9),H22=協会作業用シート!$A$10)),OR(I22=協会作業用シート!$C$9,申込書!L22=協会作業用シート!$C$9,申込書!O22=協会作業用シート!$C$9)),協会料金計算!W8,"")</f>
        <v/>
      </c>
      <c r="Q22" s="43"/>
      <c r="R22" s="67"/>
    </row>
    <row r="23" spans="1:18" ht="52.5" customHeight="1" x14ac:dyDescent="0.55000000000000004">
      <c r="A23" s="83"/>
      <c r="B23" s="7" t="s">
        <v>21</v>
      </c>
      <c r="C23" s="48"/>
      <c r="D23" s="26">
        <f t="shared" si="2"/>
        <v>0</v>
      </c>
      <c r="E23" s="15" t="s">
        <v>31</v>
      </c>
      <c r="F23" s="26">
        <f t="shared" si="3"/>
        <v>0</v>
      </c>
      <c r="G23" s="15" t="s">
        <v>33</v>
      </c>
      <c r="H23" s="44"/>
      <c r="I23" s="45"/>
      <c r="J23" s="46"/>
      <c r="K23" s="47" t="str">
        <f t="shared" si="0"/>
        <v/>
      </c>
      <c r="L23" s="45"/>
      <c r="M23" s="46"/>
      <c r="N23" s="47" t="str">
        <f t="shared" si="1"/>
        <v/>
      </c>
      <c r="O23" s="45"/>
      <c r="P23" s="27" t="str">
        <f>IF(AND(OR($I$8=協会作業用シート!$A$2,OR(AND(C23&gt;0,H23&lt;&gt;協会作業用シート!$A$9),H23=協会作業用シート!$A$10)),OR(I23=協会作業用シート!$C$9,申込書!L23=協会作業用シート!$C$9,申込書!O23=協会作業用シート!$C$9)),協会料金計算!W9,"")</f>
        <v/>
      </c>
      <c r="Q23" s="43"/>
      <c r="R23" s="67"/>
    </row>
    <row r="24" spans="1:18" ht="52.5" customHeight="1" x14ac:dyDescent="0.55000000000000004">
      <c r="A24" s="83"/>
      <c r="B24" s="7" t="s">
        <v>22</v>
      </c>
      <c r="C24" s="48"/>
      <c r="D24" s="26">
        <f t="shared" si="2"/>
        <v>0</v>
      </c>
      <c r="E24" s="15" t="s">
        <v>31</v>
      </c>
      <c r="F24" s="26">
        <f t="shared" si="3"/>
        <v>0</v>
      </c>
      <c r="G24" s="15" t="s">
        <v>33</v>
      </c>
      <c r="H24" s="44"/>
      <c r="I24" s="45"/>
      <c r="J24" s="46"/>
      <c r="K24" s="47" t="str">
        <f t="shared" si="0"/>
        <v/>
      </c>
      <c r="L24" s="45"/>
      <c r="M24" s="46"/>
      <c r="N24" s="47" t="str">
        <f t="shared" si="1"/>
        <v/>
      </c>
      <c r="O24" s="45"/>
      <c r="P24" s="27" t="str">
        <f>IF(AND(OR($I$8=協会作業用シート!$A$2,OR(AND(C24&gt;0,H24&lt;&gt;協会作業用シート!$A$9),H24=協会作業用シート!$A$10)),OR(I24=協会作業用シート!$C$9,申込書!L24=協会作業用シート!$C$9,申込書!O24=協会作業用シート!$C$9)),協会料金計算!W10,"")</f>
        <v/>
      </c>
      <c r="Q24" s="43"/>
      <c r="R24" s="67"/>
    </row>
    <row r="25" spans="1:18" ht="52.5" customHeight="1" x14ac:dyDescent="0.55000000000000004">
      <c r="A25" s="83"/>
      <c r="B25" s="7" t="s">
        <v>42</v>
      </c>
      <c r="C25" s="48"/>
      <c r="D25" s="26">
        <f t="shared" si="2"/>
        <v>0</v>
      </c>
      <c r="E25" s="15" t="s">
        <v>31</v>
      </c>
      <c r="F25" s="26">
        <f t="shared" si="3"/>
        <v>0</v>
      </c>
      <c r="G25" s="15" t="s">
        <v>33</v>
      </c>
      <c r="H25" s="44"/>
      <c r="I25" s="45"/>
      <c r="J25" s="46"/>
      <c r="K25" s="47" t="str">
        <f t="shared" si="0"/>
        <v/>
      </c>
      <c r="L25" s="45"/>
      <c r="M25" s="46"/>
      <c r="N25" s="47" t="str">
        <f t="shared" si="1"/>
        <v/>
      </c>
      <c r="O25" s="45"/>
      <c r="P25" s="27" t="str">
        <f>IF(AND(OR($I$8=協会作業用シート!$A$2,OR(AND(C25&gt;0,H25&lt;&gt;協会作業用シート!$A$9),H25=協会作業用シート!$A$10)),OR(I25=協会作業用シート!$C$9,申込書!L25=協会作業用シート!$C$9,申込書!O25=協会作業用シート!$C$9)),協会料金計算!W11,"")</f>
        <v/>
      </c>
      <c r="Q25" s="43"/>
      <c r="R25" s="67"/>
    </row>
    <row r="26" spans="1:18" ht="52.5" customHeight="1" thickBot="1" x14ac:dyDescent="0.6">
      <c r="A26" s="84"/>
      <c r="B26" s="7" t="s">
        <v>43</v>
      </c>
      <c r="C26" s="48"/>
      <c r="D26" s="26">
        <f t="shared" si="2"/>
        <v>0</v>
      </c>
      <c r="E26" s="15" t="s">
        <v>31</v>
      </c>
      <c r="F26" s="26">
        <f t="shared" si="3"/>
        <v>0</v>
      </c>
      <c r="G26" s="15" t="s">
        <v>33</v>
      </c>
      <c r="H26" s="44"/>
      <c r="I26" s="45"/>
      <c r="J26" s="46"/>
      <c r="K26" s="47" t="str">
        <f t="shared" si="0"/>
        <v/>
      </c>
      <c r="L26" s="45"/>
      <c r="M26" s="46"/>
      <c r="N26" s="47" t="str">
        <f t="shared" si="1"/>
        <v/>
      </c>
      <c r="O26" s="45"/>
      <c r="P26" s="28" t="str">
        <f>IF(AND(OR($I$8=協会作業用シート!$A$2,OR(AND(C26&gt;0,H26&lt;&gt;協会作業用シート!$A$9),H26=協会作業用シート!$A$10)),OR(I26=協会作業用シート!$C$9,申込書!L26=協会作業用シート!$C$9,申込書!O26=協会作業用シート!$C$9)),協会料金計算!W12,"")</f>
        <v/>
      </c>
      <c r="Q26" s="43"/>
      <c r="R26" s="67"/>
    </row>
    <row r="27" spans="1:18" ht="33.5" customHeight="1" thickBot="1" x14ac:dyDescent="0.6">
      <c r="A27" s="64"/>
      <c r="B27" s="16"/>
      <c r="C27" s="16"/>
      <c r="D27" s="100" t="str">
        <f>IF(協会料金計算!$U$3=1,"繁忙日",IF(協会料金計算!$U$3=2,"通常日",IF(協会料金計算!$U$3=3,"閑散日","")))</f>
        <v/>
      </c>
      <c r="E27" s="101"/>
      <c r="F27" s="101"/>
      <c r="G27" s="102"/>
      <c r="H27" s="16"/>
      <c r="I27" s="16"/>
      <c r="J27" s="16"/>
      <c r="K27" s="16"/>
      <c r="L27" s="16"/>
      <c r="M27" s="16"/>
      <c r="N27" s="65"/>
      <c r="O27" s="31" t="s">
        <v>26</v>
      </c>
      <c r="P27" s="29">
        <f>SUM(P17:P26)</f>
        <v>0</v>
      </c>
      <c r="Q27" s="16"/>
      <c r="R27" s="17"/>
    </row>
    <row r="28" spans="1:18" ht="18.5" x14ac:dyDescent="0.55000000000000004">
      <c r="A28" s="21" t="s">
        <v>6</v>
      </c>
      <c r="B28" s="4"/>
      <c r="C28" s="4"/>
      <c r="D28" s="4"/>
      <c r="E28" s="4"/>
      <c r="F28" s="4"/>
    </row>
    <row r="29" spans="1:18" ht="18.5" x14ac:dyDescent="0.55000000000000004">
      <c r="A29" s="21" t="s">
        <v>123</v>
      </c>
      <c r="B29" s="4"/>
      <c r="C29" s="4"/>
      <c r="D29" s="4"/>
      <c r="E29" s="4"/>
      <c r="F29" s="4"/>
    </row>
    <row r="30" spans="1:18" ht="18.5" x14ac:dyDescent="0.55000000000000004">
      <c r="A30" s="21" t="s">
        <v>124</v>
      </c>
      <c r="B30" s="4"/>
      <c r="C30" s="4"/>
      <c r="D30" s="4"/>
      <c r="E30" s="4"/>
      <c r="F30" s="4"/>
    </row>
    <row r="31" spans="1:18" ht="18.5" x14ac:dyDescent="0.55000000000000004">
      <c r="A31" s="21" t="s">
        <v>122</v>
      </c>
      <c r="B31" s="4"/>
      <c r="C31" s="4"/>
      <c r="D31" s="4"/>
      <c r="E31" s="4"/>
      <c r="F31" s="4"/>
    </row>
    <row r="32" spans="1:18" ht="18.5" x14ac:dyDescent="0.55000000000000004">
      <c r="A32" s="21" t="s">
        <v>132</v>
      </c>
      <c r="B32" s="4"/>
      <c r="C32" s="4"/>
      <c r="D32" s="4"/>
      <c r="E32" s="4"/>
      <c r="F32" s="4"/>
    </row>
    <row r="33" spans="1:6" ht="18.5" x14ac:dyDescent="0.55000000000000004">
      <c r="A33" s="21" t="s">
        <v>152</v>
      </c>
      <c r="B33" s="4"/>
      <c r="C33" s="4"/>
      <c r="D33" s="4"/>
      <c r="E33" s="4"/>
      <c r="F33" s="4"/>
    </row>
    <row r="34" spans="1:6" ht="18.5" x14ac:dyDescent="0.55000000000000004">
      <c r="A34" s="21" t="s">
        <v>131</v>
      </c>
      <c r="B34" s="4"/>
      <c r="C34" s="4"/>
      <c r="D34" s="4"/>
      <c r="E34" s="4"/>
      <c r="F34" s="4"/>
    </row>
    <row r="35" spans="1:6" ht="18.5" x14ac:dyDescent="0.55000000000000004">
      <c r="A35" s="21" t="s">
        <v>130</v>
      </c>
      <c r="B35" s="4"/>
      <c r="C35" s="4"/>
      <c r="D35" s="4"/>
      <c r="E35" s="4"/>
      <c r="F35" s="4"/>
    </row>
    <row r="36" spans="1:6" x14ac:dyDescent="0.55000000000000004">
      <c r="A36" s="23"/>
      <c r="B36" s="4"/>
      <c r="C36" s="4"/>
      <c r="D36" s="4"/>
      <c r="E36" s="4"/>
      <c r="F36" s="4"/>
    </row>
    <row r="37" spans="1:6" ht="23" x14ac:dyDescent="0.55000000000000004">
      <c r="A37" s="69" t="s">
        <v>7</v>
      </c>
      <c r="B37" s="70"/>
      <c r="C37" s="4"/>
      <c r="D37" s="4"/>
      <c r="E37" s="4"/>
      <c r="F37" s="4"/>
    </row>
    <row r="38" spans="1:6" ht="23" x14ac:dyDescent="0.55000000000000004">
      <c r="A38" s="71" t="s">
        <v>60</v>
      </c>
      <c r="B38" s="70"/>
      <c r="C38" s="4"/>
      <c r="D38" s="4"/>
      <c r="E38" s="4"/>
      <c r="F38" s="4"/>
    </row>
    <row r="39" spans="1:6" ht="23" x14ac:dyDescent="0.55000000000000004">
      <c r="A39" s="71" t="s">
        <v>62</v>
      </c>
      <c r="B39" s="70"/>
      <c r="C39" s="4"/>
      <c r="D39" s="4"/>
      <c r="E39" s="4"/>
      <c r="F39" s="4"/>
    </row>
    <row r="40" spans="1:6" ht="23" x14ac:dyDescent="0.55000000000000004">
      <c r="A40" s="71" t="s">
        <v>133</v>
      </c>
      <c r="B40" s="70"/>
      <c r="C40" s="4"/>
      <c r="D40" s="4"/>
      <c r="E40" s="4"/>
      <c r="F40" s="4"/>
    </row>
    <row r="41" spans="1:6" ht="23" x14ac:dyDescent="0.55000000000000004">
      <c r="A41" s="72" t="s">
        <v>134</v>
      </c>
      <c r="B41" s="73"/>
      <c r="C41" s="68"/>
      <c r="D41" s="68"/>
      <c r="E41" s="68"/>
      <c r="F41" s="4"/>
    </row>
    <row r="42" spans="1:6" ht="23" x14ac:dyDescent="0.55000000000000004">
      <c r="A42" s="71"/>
      <c r="B42" s="70"/>
      <c r="C42" s="4"/>
      <c r="D42" s="4"/>
      <c r="E42" s="4"/>
      <c r="F42" s="4"/>
    </row>
    <row r="43" spans="1:6" ht="23" x14ac:dyDescent="0.55000000000000004">
      <c r="A43" s="71" t="s">
        <v>153</v>
      </c>
      <c r="B43" s="69"/>
    </row>
    <row r="44" spans="1:6" ht="23" x14ac:dyDescent="0.55000000000000004">
      <c r="A44" s="71" t="s">
        <v>61</v>
      </c>
      <c r="B44" s="69"/>
    </row>
    <row r="45" spans="1:6" ht="23" x14ac:dyDescent="0.55000000000000004">
      <c r="A45" s="71" t="s">
        <v>8</v>
      </c>
      <c r="B45" s="69"/>
    </row>
    <row r="46" spans="1:6" ht="23" x14ac:dyDescent="0.55000000000000004">
      <c r="A46" s="71" t="s">
        <v>36</v>
      </c>
      <c r="B46" s="69"/>
    </row>
    <row r="47" spans="1:6" ht="23" x14ac:dyDescent="0.55000000000000004">
      <c r="A47" s="71" t="s">
        <v>38</v>
      </c>
      <c r="B47" s="69"/>
    </row>
    <row r="48" spans="1:6" ht="23" x14ac:dyDescent="0.55000000000000004">
      <c r="A48" s="71" t="s">
        <v>37</v>
      </c>
      <c r="B48" s="69"/>
    </row>
    <row r="49" spans="1:2" ht="23" x14ac:dyDescent="0.55000000000000004">
      <c r="A49" s="69" t="s">
        <v>39</v>
      </c>
      <c r="B49" s="69"/>
    </row>
    <row r="50" spans="1:2" x14ac:dyDescent="0.55000000000000004">
      <c r="A50" s="5"/>
    </row>
    <row r="51" spans="1:2" x14ac:dyDescent="0.55000000000000004">
      <c r="A51" s="5"/>
    </row>
    <row r="52" spans="1:2" x14ac:dyDescent="0.55000000000000004">
      <c r="A52" s="5"/>
    </row>
    <row r="53" spans="1:2" x14ac:dyDescent="0.55000000000000004">
      <c r="A53" s="5"/>
    </row>
    <row r="54" spans="1:2" x14ac:dyDescent="0.55000000000000004">
      <c r="A54" s="5"/>
    </row>
    <row r="55" spans="1:2" x14ac:dyDescent="0.55000000000000004">
      <c r="A55" s="5"/>
    </row>
    <row r="56" spans="1:2" x14ac:dyDescent="0.55000000000000004">
      <c r="A56" s="5"/>
    </row>
    <row r="57" spans="1:2" x14ac:dyDescent="0.55000000000000004">
      <c r="A57" s="5"/>
    </row>
    <row r="58" spans="1:2" x14ac:dyDescent="0.55000000000000004">
      <c r="A58" s="5"/>
    </row>
    <row r="59" spans="1:2" x14ac:dyDescent="0.55000000000000004">
      <c r="A59" s="5"/>
    </row>
    <row r="60" spans="1:2" x14ac:dyDescent="0.55000000000000004">
      <c r="A60" s="5"/>
    </row>
    <row r="61" spans="1:2" ht="36" customHeight="1" x14ac:dyDescent="0.55000000000000004"/>
    <row r="62" spans="1:2" x14ac:dyDescent="0.55000000000000004">
      <c r="A62" s="5"/>
    </row>
    <row r="63" spans="1:2" x14ac:dyDescent="0.55000000000000004">
      <c r="A63" s="5"/>
    </row>
    <row r="64" spans="1:2" x14ac:dyDescent="0.55000000000000004">
      <c r="A64" s="5"/>
    </row>
    <row r="65" spans="1:18" x14ac:dyDescent="0.55000000000000004">
      <c r="A65" s="5"/>
    </row>
    <row r="66" spans="1:18" x14ac:dyDescent="0.55000000000000004">
      <c r="A66" s="5"/>
    </row>
    <row r="67" spans="1:18" x14ac:dyDescent="0.55000000000000004">
      <c r="A67" s="5"/>
    </row>
    <row r="68" spans="1:18" x14ac:dyDescent="0.55000000000000004">
      <c r="A68" s="5"/>
    </row>
    <row r="69" spans="1:18" x14ac:dyDescent="0.55000000000000004">
      <c r="A69" s="5"/>
    </row>
    <row r="70" spans="1:18" x14ac:dyDescent="0.55000000000000004">
      <c r="A70" s="5"/>
    </row>
    <row r="79" spans="1:18" ht="36" customHeight="1" x14ac:dyDescent="0.55000000000000004">
      <c r="A79" s="81"/>
      <c r="B79" s="81"/>
      <c r="C79" s="81"/>
      <c r="D79" s="81"/>
      <c r="E79" s="81"/>
      <c r="F79" s="81"/>
      <c r="G79" s="81"/>
      <c r="H79" s="81"/>
      <c r="I79" s="81"/>
      <c r="J79" s="81"/>
      <c r="K79" s="81"/>
      <c r="L79" s="81"/>
      <c r="M79" s="81"/>
      <c r="N79" s="81"/>
      <c r="O79" s="81"/>
      <c r="P79" s="81"/>
      <c r="Q79" s="81"/>
      <c r="R79" s="13"/>
    </row>
  </sheetData>
  <sheetProtection algorithmName="SHA-512" hashValue="ZOVFU9CiAzb7cAXn7KPvvYaUUfx7oxaV0S7BkdKlTN55nb6phiWt3krIPoiLK1ZVNQx5alXRoX+xDDaeQVYJXQ==" saltValue="73WBUZU1q4NtdmJKBd3ERw==" spinCount="100000" sheet="1" objects="1" scenarios="1"/>
  <dataConsolidate/>
  <mergeCells count="29">
    <mergeCell ref="A11:B11"/>
    <mergeCell ref="A3:Q3"/>
    <mergeCell ref="A12:A14"/>
    <mergeCell ref="Q12:Q13"/>
    <mergeCell ref="R12:R13"/>
    <mergeCell ref="M14:N14"/>
    <mergeCell ref="D12:I13"/>
    <mergeCell ref="K12:L12"/>
    <mergeCell ref="K13:L13"/>
    <mergeCell ref="I8:L8"/>
    <mergeCell ref="B14:C14"/>
    <mergeCell ref="M12:M13"/>
    <mergeCell ref="N12:P13"/>
    <mergeCell ref="D14:G14"/>
    <mergeCell ref="I14:L14"/>
    <mergeCell ref="O14:P14"/>
    <mergeCell ref="B12:C13"/>
    <mergeCell ref="R15:R16"/>
    <mergeCell ref="A79:Q79"/>
    <mergeCell ref="A15:A26"/>
    <mergeCell ref="P15:P16"/>
    <mergeCell ref="Q15:Q16"/>
    <mergeCell ref="I15:K15"/>
    <mergeCell ref="L15:N15"/>
    <mergeCell ref="H15:H16"/>
    <mergeCell ref="D15:G16"/>
    <mergeCell ref="C15:C16"/>
    <mergeCell ref="B15:B16"/>
    <mergeCell ref="D27:G27"/>
  </mergeCells>
  <phoneticPr fontId="1"/>
  <conditionalFormatting sqref="C17:C26">
    <cfRule type="expression" dxfId="56" priority="6">
      <formula>C17=""</formula>
    </cfRule>
  </conditionalFormatting>
  <conditionalFormatting sqref="D11">
    <cfRule type="expression" dxfId="55" priority="12">
      <formula>D11=""</formula>
    </cfRule>
  </conditionalFormatting>
  <conditionalFormatting sqref="F11">
    <cfRule type="expression" dxfId="54" priority="11">
      <formula>$F$11=""</formula>
    </cfRule>
  </conditionalFormatting>
  <conditionalFormatting sqref="Q9">
    <cfRule type="expression" dxfId="46" priority="16">
      <formula>$Q$9&gt;0</formula>
    </cfRule>
  </conditionalFormatting>
  <dataValidations count="1">
    <dataValidation imeMode="fullKatakana" allowBlank="1" showInputMessage="1" showErrorMessage="1" sqref="K12:L12" xr:uid="{B895D30C-1860-494F-9825-5918F50039F3}"/>
  </dataValidations>
  <pageMargins left="0.70866141732283472" right="0.70866141732283472" top="0.59055118110236227" bottom="0.59055118110236227" header="0.31496062992125984" footer="0.31496062992125984"/>
  <pageSetup paperSize="9" scale="43" fitToHeight="0" orientation="landscape" r:id="rId1"/>
  <rowBreaks count="1" manualBreakCount="1">
    <brk id="36" max="17" man="1"/>
  </rowBreaks>
  <drawing r:id="rId2"/>
  <extLst>
    <ext xmlns:x14="http://schemas.microsoft.com/office/spreadsheetml/2009/9/main" uri="{78C0D931-6437-407d-A8EE-F0AAD7539E65}">
      <x14:conditionalFormattings>
        <x14:conditionalFormatting xmlns:xm="http://schemas.microsoft.com/office/excel/2006/main">
          <x14:cfRule type="expression" priority="4" id="{36B8E32B-0AB4-4109-8405-9161C5169FB2}">
            <xm:f>$I$8=協会作業用シート!$A$2</xm:f>
            <x14:dxf>
              <fill>
                <patternFill>
                  <bgColor theme="0" tint="-0.24994659260841701"/>
                </patternFill>
              </fill>
            </x14:dxf>
          </x14:cfRule>
          <x14:cfRule type="expression" priority="5" id="{F1AC6D2B-A5CB-4F8D-9AEB-1A69F35C5315}">
            <xm:f>$I$8=協会作業用シート!$A$3</xm:f>
            <x14:dxf>
              <fill>
                <patternFill patternType="none">
                  <bgColor auto="1"/>
                </patternFill>
              </fill>
            </x14:dxf>
          </x14:cfRule>
          <xm:sqref>C17:C26</xm:sqref>
        </x14:conditionalFormatting>
        <x14:conditionalFormatting xmlns:xm="http://schemas.microsoft.com/office/excel/2006/main">
          <x14:cfRule type="expression" priority="3" id="{B1065748-BDD2-4608-8F0B-7FB618E6FCCB}">
            <xm:f>$I$8&lt;&gt;協会作業用シート!$A$3</xm:f>
            <x14:dxf>
              <fill>
                <patternFill>
                  <bgColor theme="0" tint="-0.24994659260841701"/>
                </patternFill>
              </fill>
            </x14:dxf>
          </x14:cfRule>
          <xm:sqref>H17:H26</xm:sqref>
        </x14:conditionalFormatting>
        <x14:conditionalFormatting xmlns:xm="http://schemas.microsoft.com/office/excel/2006/main">
          <x14:cfRule type="expression" priority="7" id="{8639C8D3-BD5D-4C41-89CC-13160F8DA33F}">
            <xm:f>$D$14=協会作業用シート!$C$3</xm:f>
            <x14:dxf>
              <fill>
                <patternFill>
                  <bgColor theme="0" tint="-0.24994659260841701"/>
                </patternFill>
              </fill>
            </x14:dxf>
          </x14:cfRule>
          <xm:sqref>I14:L14</xm:sqref>
        </x14:conditionalFormatting>
        <x14:conditionalFormatting xmlns:xm="http://schemas.microsoft.com/office/excel/2006/main">
          <x14:cfRule type="expression" priority="10" id="{00000000-000E-0000-0000-000002000000}">
            <xm:f>OR($I17=協会作業用シート!$C$10,$I17="")</xm:f>
            <x14:dxf>
              <fill>
                <patternFill>
                  <bgColor theme="0" tint="-0.24994659260841701"/>
                </patternFill>
              </fill>
            </x14:dxf>
          </x14:cfRule>
          <xm:sqref>J17:K26</xm:sqref>
        </x14:conditionalFormatting>
        <x14:conditionalFormatting xmlns:xm="http://schemas.microsoft.com/office/excel/2006/main">
          <x14:cfRule type="expression" priority="13" id="{00000000-000E-0000-0000-00000D000000}">
            <xm:f>$L$7&lt;&gt;協会作業用シート!$C$17</xm:f>
            <x14:dxf>
              <fill>
                <patternFill>
                  <bgColor rgb="FFFFFF00"/>
                </patternFill>
              </fill>
            </x14:dxf>
          </x14:cfRule>
          <xm:sqref>L7</xm:sqref>
        </x14:conditionalFormatting>
        <x14:conditionalFormatting xmlns:xm="http://schemas.microsoft.com/office/excel/2006/main">
          <x14:cfRule type="expression" priority="9" id="{00000000-000E-0000-0000-000001000000}">
            <xm:f>OR($L17=協会作業用シート!$C$10,$L17="")</xm:f>
            <x14:dxf>
              <fill>
                <patternFill>
                  <bgColor theme="0" tint="-0.24994659260841701"/>
                </patternFill>
              </fill>
            </x14:dxf>
          </x14:cfRule>
          <xm:sqref>M17:N26</xm:sqref>
        </x14:conditionalFormatting>
        <x14:conditionalFormatting xmlns:xm="http://schemas.microsoft.com/office/excel/2006/main">
          <x14:cfRule type="expression" priority="2" id="{FE219C77-A11B-4BF8-B285-42DF0F6AE1CC}">
            <xm:f>AND($I17=協会作業用シート!$C$10,$L17=協会作業用シート!$C$10)=TRUE</xm:f>
            <x14:dxf>
              <fill>
                <patternFill>
                  <bgColor theme="0" tint="-0.24994659260841701"/>
                </patternFill>
              </fill>
            </x14:dxf>
          </x14:cfRule>
          <xm:sqref>O17:O26</xm:sqref>
        </x14:conditionalFormatting>
        <x14:conditionalFormatting xmlns:xm="http://schemas.microsoft.com/office/excel/2006/main">
          <x14:cfRule type="expression" priority="8" id="{C4AD7FE3-B6D7-43BC-ACD0-857B650ABCC3}">
            <xm:f>$I$8=協会作業用シート!$A$2</xm:f>
            <x14:dxf>
              <fill>
                <patternFill>
                  <bgColor theme="0" tint="-0.24994659260841701"/>
                </patternFill>
              </fill>
            </x14:dxf>
          </x14:cfRule>
          <xm:sqref>Q8</xm:sqref>
        </x14:conditionalFormatting>
        <x14:conditionalFormatting xmlns:xm="http://schemas.microsoft.com/office/excel/2006/main">
          <x14:cfRule type="expression" priority="1" id="{51F54650-8CA7-40BB-AC77-FE0EB68DB459}">
            <xm:f>$I$8=協会作業用シート!$A$2</xm:f>
            <x14:dxf>
              <fill>
                <patternFill>
                  <bgColor theme="0" tint="-0.24994659260841701"/>
                </patternFill>
              </fill>
            </x14:dxf>
          </x14:cfRule>
          <xm:sqref>R17:R26</xm:sqref>
        </x14:conditionalFormatting>
      </x14:conditionalFormattings>
    </ext>
    <ext xmlns:x14="http://schemas.microsoft.com/office/spreadsheetml/2009/9/main" uri="{CCE6A557-97BC-4b89-ADB6-D9C93CAAB3DF}">
      <x14:dataValidations xmlns:xm="http://schemas.microsoft.com/office/excel/2006/main" count="13">
        <x14:dataValidation type="list" allowBlank="1" showInputMessage="1" showErrorMessage="1" xr:uid="{57104C9E-2CBC-42FD-9456-A74736888452}">
          <x14:formula1>
            <xm:f>協会作業用シート!$C$9:$C$10</xm:f>
          </x14:formula1>
          <xm:sqref>I17:I26 L17:L26</xm:sqref>
        </x14:dataValidation>
        <x14:dataValidation type="list" allowBlank="1" showInputMessage="1" showErrorMessage="1" xr:uid="{E5E08F68-D746-4C00-A6BF-D28AFE5F8760}">
          <x14:formula1>
            <xm:f>協会作業用シート!$C$2:$C$3</xm:f>
          </x14:formula1>
          <xm:sqref>D14</xm:sqref>
        </x14:dataValidation>
        <x14:dataValidation type="list" allowBlank="1" showInputMessage="1" showErrorMessage="1" xr:uid="{684D654C-FD13-4565-9141-6C1E55FE9475}">
          <x14:formula1>
            <xm:f>協会作業用シート!$I$2:$I$11</xm:f>
          </x14:formula1>
          <xm:sqref>J17:J26</xm:sqref>
        </x14:dataValidation>
        <x14:dataValidation type="list" allowBlank="1" showInputMessage="1" showErrorMessage="1" xr:uid="{5EEF7E5B-0D2D-47C2-8A68-14681D8571F3}">
          <x14:formula1>
            <xm:f>協会作業用シート!$K$2:$K$11</xm:f>
          </x14:formula1>
          <xm:sqref>M17:M26</xm:sqref>
        </x14:dataValidation>
        <x14:dataValidation type="list" allowBlank="1" showInputMessage="1" showErrorMessage="1" xr:uid="{C8A279F4-DCA0-4167-AC62-D16A2014EF1E}">
          <x14:formula1>
            <xm:f>協会作業用シート!$E$3:$E$9</xm:f>
          </x14:formula1>
          <xm:sqref>D17</xm:sqref>
        </x14:dataValidation>
        <x14:dataValidation type="list" allowBlank="1" showInputMessage="1" showErrorMessage="1" xr:uid="{5312DBF4-3CC8-43FD-A452-D56158A4EE26}">
          <x14:formula1>
            <xm:f>IF($D$17=4,協会作業用シート!$G$14:$G$31,IF($D$17=10,協会作業用シート!$G$2:$G$14,IF(OR($D$17=6,$D$17=9),協会作業用シート!$G$2:$G$31,協会作業用シート!$G$2:$G$32)))</xm:f>
          </x14:formula1>
          <xm:sqref>F17</xm:sqref>
        </x14:dataValidation>
        <x14:dataValidation type="list" allowBlank="1" showInputMessage="1" showErrorMessage="1" xr:uid="{85668052-87ED-4BE6-AD98-AD03E2233706}">
          <x14:formula1>
            <xm:f>IF($I$8=協会作業用シート!$A$2,協会作業用シート!$A$12,協会作業用シート!$A$9:$A$11)</xm:f>
          </x14:formula1>
          <xm:sqref>H17:H26</xm:sqref>
        </x14:dataValidation>
        <x14:dataValidation type="list" allowBlank="1" showInputMessage="1" showErrorMessage="1" xr:uid="{F0420134-1F4D-4AD3-B848-FB8620015166}">
          <x14:formula1>
            <xm:f>IF($D$11=3,協会作業用シート!$G$4:$G$32,IF($D$11=10,協会作業用シート!$G$2:$G$14,IF(OR($D$11=4,$D$11=6,$D$11=9),協会作業用シート!$G$2:$G$31,協会作業用シート!$G$2:$G$32)))</xm:f>
          </x14:formula1>
          <xm:sqref>F11</xm:sqref>
        </x14:dataValidation>
        <x14:dataValidation type="list" allowBlank="1" showInputMessage="1" showErrorMessage="1" xr:uid="{91C49EE9-646D-4F5C-8D86-C650EDE13C53}">
          <x14:formula1>
            <xm:f>協会作業用シート!$E$2:$E$9</xm:f>
          </x14:formula1>
          <xm:sqref>D11</xm:sqref>
        </x14:dataValidation>
        <x14:dataValidation type="list" allowBlank="1" showInputMessage="1" showErrorMessage="1" xr:uid="{177C421F-BB5E-4F34-BB3F-B719A953B8B8}">
          <x14:formula1>
            <xm:f>IF($L$7&lt;&gt;協会作業用シート!$C$17,協会作業用シート!$A$5,協会作業用シート!$A$2:$A$4)</xm:f>
          </x14:formula1>
          <xm:sqref>I8:L8</xm:sqref>
        </x14:dataValidation>
        <x14:dataValidation type="list" allowBlank="1" showInputMessage="1" showErrorMessage="1" xr:uid="{E27E9785-F714-46D8-9352-95E540E49779}">
          <x14:formula1>
            <xm:f>IF($I$8=協会作業用シート!$A$2,協会作業用シート!$A$16,協会作業用シート!$A$17:$A$18)</xm:f>
          </x14:formula1>
          <xm:sqref>O14:P14</xm:sqref>
        </x14:dataValidation>
        <x14:dataValidation type="list" allowBlank="1" showInputMessage="1" showErrorMessage="1" xr:uid="{53B80382-9BF5-4A4A-8C69-AB8385EFA364}">
          <x14:formula1>
            <xm:f>IF(AND($I17&lt;&gt;協会作業用シート!$C$9,$L17&lt;&gt;協会作業用シート!$C$9),協会作業用シート!$C$10,協会作業用シート!$C$9:$C$10)</xm:f>
          </x14:formula1>
          <xm:sqref>O17:O26</xm:sqref>
        </x14:dataValidation>
        <x14:dataValidation type="list" allowBlank="1" showInputMessage="1" showErrorMessage="1" xr:uid="{554D82EB-8978-470D-B3A1-90181FF92F02}">
          <x14:formula1>
            <xm:f>協会作業用シート!$C$16:$C$17</xm:f>
          </x14:formula1>
          <xm:sqref>L7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10D3C7-B08D-4379-946E-E92349921ECF}">
  <sheetPr>
    <pageSetUpPr fitToPage="1"/>
  </sheetPr>
  <dimension ref="A1:R79"/>
  <sheetViews>
    <sheetView showGridLines="0" view="pageBreakPreview" zoomScale="40" zoomScaleNormal="100" zoomScaleSheetLayoutView="40" workbookViewId="0">
      <selection activeCell="I6" sqref="I6"/>
    </sheetView>
  </sheetViews>
  <sheetFormatPr defaultRowHeight="13" x14ac:dyDescent="0.55000000000000004"/>
  <cols>
    <col min="1" max="1" width="6.33203125" style="2" customWidth="1"/>
    <col min="2" max="2" width="7.4140625" style="2" customWidth="1"/>
    <col min="3" max="3" width="17" style="2" customWidth="1"/>
    <col min="4" max="4" width="5.5" style="2" customWidth="1"/>
    <col min="5" max="5" width="3.58203125" style="2" customWidth="1"/>
    <col min="6" max="6" width="5.5" style="2" customWidth="1"/>
    <col min="7" max="7" width="3.58203125" style="2" customWidth="1"/>
    <col min="8" max="9" width="13.58203125" style="2" customWidth="1"/>
    <col min="10" max="11" width="10.58203125" style="2" customWidth="1"/>
    <col min="12" max="12" width="13.58203125" style="2" customWidth="1"/>
    <col min="13" max="14" width="10.58203125" style="2" customWidth="1"/>
    <col min="15" max="15" width="13.58203125" style="2" customWidth="1"/>
    <col min="16" max="16" width="16.83203125" style="2" customWidth="1"/>
    <col min="17" max="18" width="56.75" style="2" customWidth="1"/>
    <col min="19" max="19" width="8.6640625" style="2" customWidth="1"/>
    <col min="20" max="26" width="8.6640625" style="2"/>
    <col min="27" max="27" width="11.5" style="2" customWidth="1"/>
    <col min="28" max="16384" width="8.6640625" style="2"/>
  </cols>
  <sheetData>
    <row r="1" spans="1:18" ht="32" x14ac:dyDescent="0.55000000000000004">
      <c r="A1" s="25" t="s">
        <v>154</v>
      </c>
    </row>
    <row r="2" spans="1:18" ht="11" customHeight="1" x14ac:dyDescent="0.55000000000000004">
      <c r="A2" s="1"/>
    </row>
    <row r="3" spans="1:18" ht="24.5" customHeight="1" x14ac:dyDescent="0.55000000000000004">
      <c r="A3" s="105" t="s">
        <v>155</v>
      </c>
      <c r="B3" s="105"/>
      <c r="C3" s="105"/>
      <c r="D3" s="105"/>
      <c r="E3" s="105"/>
      <c r="F3" s="105"/>
      <c r="G3" s="105"/>
      <c r="H3" s="105"/>
      <c r="I3" s="105"/>
      <c r="J3" s="105"/>
      <c r="K3" s="105"/>
      <c r="L3" s="105"/>
      <c r="M3" s="105"/>
      <c r="N3" s="105"/>
      <c r="O3" s="105"/>
      <c r="P3" s="105"/>
      <c r="Q3" s="105"/>
      <c r="R3" s="11"/>
    </row>
    <row r="4" spans="1:18" ht="12.5" customHeight="1" x14ac:dyDescent="0.55000000000000004">
      <c r="A4" s="3"/>
    </row>
    <row r="5" spans="1:18" ht="18.5" x14ac:dyDescent="0.55000000000000004">
      <c r="A5" s="21" t="s">
        <v>0</v>
      </c>
    </row>
    <row r="6" spans="1:18" ht="16.5" thickBot="1" x14ac:dyDescent="0.6">
      <c r="A6" s="20"/>
    </row>
    <row r="7" spans="1:18" ht="37" customHeight="1" thickBot="1" x14ac:dyDescent="0.6">
      <c r="A7" s="21" t="s">
        <v>126</v>
      </c>
      <c r="L7" s="66" t="s">
        <v>117</v>
      </c>
      <c r="M7" s="20" t="s">
        <v>121</v>
      </c>
    </row>
    <row r="8" spans="1:18" ht="39" customHeight="1" thickBot="1" x14ac:dyDescent="0.6">
      <c r="A8" s="21" t="s">
        <v>65</v>
      </c>
      <c r="I8" s="122" t="s">
        <v>9</v>
      </c>
      <c r="J8" s="123"/>
      <c r="K8" s="123"/>
      <c r="L8" s="124"/>
      <c r="P8" s="38" t="str">
        <f>IF(I8="新規予約","【協会記入】
受付番号","受付番号")</f>
        <v>【協会記入】
受付番号</v>
      </c>
      <c r="Q8" s="39"/>
    </row>
    <row r="9" spans="1:18" ht="22" customHeight="1" thickBot="1" x14ac:dyDescent="0.6">
      <c r="P9" s="14"/>
      <c r="Q9" s="40"/>
    </row>
    <row r="10" spans="1:18" ht="13.5" customHeight="1" thickBot="1" x14ac:dyDescent="0.6"/>
    <row r="11" spans="1:18" ht="37" customHeight="1" thickBot="1" x14ac:dyDescent="0.6">
      <c r="A11" s="103" t="s">
        <v>119</v>
      </c>
      <c r="B11" s="104"/>
      <c r="C11" s="35" t="s">
        <v>66</v>
      </c>
      <c r="D11" s="41">
        <v>3</v>
      </c>
      <c r="E11" s="34" t="s">
        <v>32</v>
      </c>
      <c r="F11" s="41">
        <v>3</v>
      </c>
      <c r="G11" s="34" t="s">
        <v>34</v>
      </c>
      <c r="H11" s="36"/>
      <c r="P11" s="30" t="s">
        <v>64</v>
      </c>
      <c r="Q11" s="37">
        <f>IF(AND(D17&gt;0,F17&gt;0),DATEVALUE("2025/"&amp;D17&amp;"/"&amp;F17)-11,"-------------")</f>
        <v>45752</v>
      </c>
      <c r="R11" s="24" t="s">
        <v>135</v>
      </c>
    </row>
    <row r="12" spans="1:18" ht="16" customHeight="1" x14ac:dyDescent="0.55000000000000004">
      <c r="A12" s="106" t="s">
        <v>1</v>
      </c>
      <c r="B12" s="75" t="s">
        <v>125</v>
      </c>
      <c r="C12" s="76"/>
      <c r="D12" s="114" t="s">
        <v>136</v>
      </c>
      <c r="E12" s="115"/>
      <c r="F12" s="115"/>
      <c r="G12" s="115"/>
      <c r="H12" s="115"/>
      <c r="I12" s="115"/>
      <c r="J12" s="22" t="s">
        <v>3</v>
      </c>
      <c r="K12" s="118" t="s">
        <v>138</v>
      </c>
      <c r="L12" s="119"/>
      <c r="M12" s="127" t="s">
        <v>52</v>
      </c>
      <c r="N12" s="129" t="s">
        <v>139</v>
      </c>
      <c r="O12" s="130"/>
      <c r="P12" s="131"/>
      <c r="Q12" s="108" t="s">
        <v>4</v>
      </c>
      <c r="R12" s="110" t="s">
        <v>140</v>
      </c>
    </row>
    <row r="13" spans="1:18" ht="33.5" customHeight="1" x14ac:dyDescent="0.55000000000000004">
      <c r="A13" s="107"/>
      <c r="B13" s="77"/>
      <c r="C13" s="78"/>
      <c r="D13" s="116"/>
      <c r="E13" s="117"/>
      <c r="F13" s="117"/>
      <c r="G13" s="117"/>
      <c r="H13" s="117"/>
      <c r="I13" s="117"/>
      <c r="J13" s="10" t="s">
        <v>2</v>
      </c>
      <c r="K13" s="120" t="s">
        <v>137</v>
      </c>
      <c r="L13" s="121"/>
      <c r="M13" s="128"/>
      <c r="N13" s="132"/>
      <c r="O13" s="133"/>
      <c r="P13" s="134"/>
      <c r="Q13" s="109"/>
      <c r="R13" s="111"/>
    </row>
    <row r="14" spans="1:18" ht="33.5" customHeight="1" x14ac:dyDescent="0.55000000000000004">
      <c r="A14" s="107"/>
      <c r="B14" s="125" t="s">
        <v>127</v>
      </c>
      <c r="C14" s="126"/>
      <c r="D14" s="135" t="s">
        <v>10</v>
      </c>
      <c r="E14" s="136"/>
      <c r="F14" s="136"/>
      <c r="G14" s="136"/>
      <c r="H14" s="8" t="s">
        <v>59</v>
      </c>
      <c r="I14" s="137" t="s">
        <v>141</v>
      </c>
      <c r="J14" s="138"/>
      <c r="K14" s="138"/>
      <c r="L14" s="139"/>
      <c r="M14" s="112" t="s">
        <v>44</v>
      </c>
      <c r="N14" s="113"/>
      <c r="O14" s="135" t="s">
        <v>46</v>
      </c>
      <c r="P14" s="136"/>
      <c r="Q14" s="18"/>
      <c r="R14" s="19"/>
    </row>
    <row r="15" spans="1:18" ht="33" customHeight="1" x14ac:dyDescent="0.55000000000000004">
      <c r="A15" s="82" t="s">
        <v>41</v>
      </c>
      <c r="B15" s="98"/>
      <c r="C15" s="85" t="str">
        <f>IF(I8="新規予約","【協会記入】
予約番号","予約番号")&amp;" ※４"</f>
        <v>【協会記入】
予約番号 ※４</v>
      </c>
      <c r="D15" s="92" t="s">
        <v>128</v>
      </c>
      <c r="E15" s="93"/>
      <c r="F15" s="93"/>
      <c r="G15" s="94"/>
      <c r="H15" s="90" t="s">
        <v>51</v>
      </c>
      <c r="I15" s="87" t="s">
        <v>56</v>
      </c>
      <c r="J15" s="88"/>
      <c r="K15" s="89"/>
      <c r="L15" s="87" t="s">
        <v>57</v>
      </c>
      <c r="M15" s="88"/>
      <c r="N15" s="89"/>
      <c r="O15" s="33" t="s">
        <v>129</v>
      </c>
      <c r="P15" s="85" t="s">
        <v>23</v>
      </c>
      <c r="Q15" s="85" t="s">
        <v>5</v>
      </c>
      <c r="R15" s="79" t="s">
        <v>58</v>
      </c>
    </row>
    <row r="16" spans="1:18" ht="33" customHeight="1" x14ac:dyDescent="0.55000000000000004">
      <c r="A16" s="83"/>
      <c r="B16" s="99"/>
      <c r="C16" s="86"/>
      <c r="D16" s="95"/>
      <c r="E16" s="96"/>
      <c r="F16" s="96"/>
      <c r="G16" s="97"/>
      <c r="H16" s="91"/>
      <c r="I16" s="32" t="s">
        <v>53</v>
      </c>
      <c r="J16" s="32" t="s">
        <v>54</v>
      </c>
      <c r="K16" s="32" t="s">
        <v>55</v>
      </c>
      <c r="L16" s="32" t="s">
        <v>53</v>
      </c>
      <c r="M16" s="32" t="s">
        <v>54</v>
      </c>
      <c r="N16" s="32" t="s">
        <v>55</v>
      </c>
      <c r="O16" s="32" t="s">
        <v>53</v>
      </c>
      <c r="P16" s="86"/>
      <c r="Q16" s="86"/>
      <c r="R16" s="80"/>
    </row>
    <row r="17" spans="1:18" ht="52.5" customHeight="1" x14ac:dyDescent="0.55000000000000004">
      <c r="A17" s="83"/>
      <c r="B17" s="7" t="s">
        <v>14</v>
      </c>
      <c r="C17" s="48"/>
      <c r="D17" s="42">
        <v>4</v>
      </c>
      <c r="E17" s="15" t="s">
        <v>32</v>
      </c>
      <c r="F17" s="42">
        <v>16</v>
      </c>
      <c r="G17" s="15" t="s">
        <v>34</v>
      </c>
      <c r="H17" s="44"/>
      <c r="I17" s="45" t="s">
        <v>29</v>
      </c>
      <c r="J17" s="46">
        <v>0.375</v>
      </c>
      <c r="K17" s="47">
        <f t="shared" ref="K17:K26" si="0">IF(J17="","",J17+TIME(0,10,0))</f>
        <v>0.38194444444444442</v>
      </c>
      <c r="L17" s="45" t="s">
        <v>29</v>
      </c>
      <c r="M17" s="46">
        <v>0.79166666666666696</v>
      </c>
      <c r="N17" s="47">
        <f t="shared" ref="N17:N26" si="1">IF(M17="","",M17+TIME(0,60,0))</f>
        <v>0.83333333333333359</v>
      </c>
      <c r="O17" s="45" t="s">
        <v>29</v>
      </c>
      <c r="P17" s="27">
        <f>IF(AND(OR($I$8=協会作業用シート!$A$2,OR(AND(C17&gt;0,H17&lt;&gt;協会作業用シート!$A$9),H17=協会作業用シート!$A$10)),OR(I17=協会作業用シート!$C$9,'記入例1（新規申込）'!L17=協会作業用シート!$C$9,'記入例1（新規申込）'!O17=協会作業用シート!$C$9)),協会料金計算!W16,"")</f>
        <v>4500</v>
      </c>
      <c r="Q17" s="43" t="s">
        <v>145</v>
      </c>
      <c r="R17" s="67"/>
    </row>
    <row r="18" spans="1:18" ht="52.5" customHeight="1" x14ac:dyDescent="0.55000000000000004">
      <c r="A18" s="83"/>
      <c r="B18" s="7" t="s">
        <v>16</v>
      </c>
      <c r="C18" s="48"/>
      <c r="D18" s="26">
        <f t="shared" ref="D18:D26" si="2">$D$17</f>
        <v>4</v>
      </c>
      <c r="E18" s="15" t="s">
        <v>32</v>
      </c>
      <c r="F18" s="26">
        <f t="shared" ref="F18:F26" si="3">$F$17</f>
        <v>16</v>
      </c>
      <c r="G18" s="15" t="s">
        <v>34</v>
      </c>
      <c r="H18" s="44"/>
      <c r="I18" s="45" t="s">
        <v>29</v>
      </c>
      <c r="J18" s="46">
        <v>0.375</v>
      </c>
      <c r="K18" s="47">
        <f t="shared" si="0"/>
        <v>0.38194444444444442</v>
      </c>
      <c r="L18" s="45" t="s">
        <v>29</v>
      </c>
      <c r="M18" s="46">
        <v>0.79166666666666696</v>
      </c>
      <c r="N18" s="47">
        <f t="shared" si="1"/>
        <v>0.83333333333333359</v>
      </c>
      <c r="O18" s="45" t="s">
        <v>29</v>
      </c>
      <c r="P18" s="27">
        <f>IF(AND(OR($I$8=協会作業用シート!$A$2,OR(AND(C18&gt;0,H18&lt;&gt;協会作業用シート!$A$9),H18=協会作業用シート!$A$10)),OR(I18=協会作業用シート!$C$9,'記入例1（新規申込）'!L18=協会作業用シート!$C$9,'記入例1（新規申込）'!O18=協会作業用シート!$C$9)),協会料金計算!W17,"")</f>
        <v>4500</v>
      </c>
      <c r="Q18" s="43" t="s">
        <v>146</v>
      </c>
      <c r="R18" s="67"/>
    </row>
    <row r="19" spans="1:18" ht="52.5" customHeight="1" x14ac:dyDescent="0.55000000000000004">
      <c r="A19" s="83"/>
      <c r="B19" s="7" t="s">
        <v>17</v>
      </c>
      <c r="C19" s="48"/>
      <c r="D19" s="26">
        <f t="shared" si="2"/>
        <v>4</v>
      </c>
      <c r="E19" s="15" t="s">
        <v>32</v>
      </c>
      <c r="F19" s="26">
        <f t="shared" si="3"/>
        <v>16</v>
      </c>
      <c r="G19" s="15" t="s">
        <v>33</v>
      </c>
      <c r="H19" s="44"/>
      <c r="I19" s="45" t="s">
        <v>29</v>
      </c>
      <c r="J19" s="46">
        <v>0.375</v>
      </c>
      <c r="K19" s="47">
        <f t="shared" si="0"/>
        <v>0.38194444444444442</v>
      </c>
      <c r="L19" s="45" t="s">
        <v>29</v>
      </c>
      <c r="M19" s="46">
        <v>0.79166666666666696</v>
      </c>
      <c r="N19" s="47">
        <f t="shared" si="1"/>
        <v>0.83333333333333359</v>
      </c>
      <c r="O19" s="45" t="s">
        <v>29</v>
      </c>
      <c r="P19" s="27">
        <f>IF(AND(OR($I$8=協会作業用シート!$A$2,OR(AND(C19&gt;0,H19&lt;&gt;協会作業用シート!$A$9),H19=協会作業用シート!$A$10)),OR(I19=協会作業用シート!$C$9,'記入例1（新規申込）'!L19=協会作業用シート!$C$9,'記入例1（新規申込）'!O19=協会作業用シート!$C$9)),協会料金計算!W18,"")</f>
        <v>4500</v>
      </c>
      <c r="Q19" s="43" t="s">
        <v>147</v>
      </c>
      <c r="R19" s="67"/>
    </row>
    <row r="20" spans="1:18" ht="52.5" customHeight="1" x14ac:dyDescent="0.55000000000000004">
      <c r="A20" s="83"/>
      <c r="B20" s="7" t="s">
        <v>18</v>
      </c>
      <c r="C20" s="48"/>
      <c r="D20" s="26">
        <f t="shared" si="2"/>
        <v>4</v>
      </c>
      <c r="E20" s="15" t="s">
        <v>31</v>
      </c>
      <c r="F20" s="26">
        <f t="shared" si="3"/>
        <v>16</v>
      </c>
      <c r="G20" s="15" t="s">
        <v>33</v>
      </c>
      <c r="H20" s="44"/>
      <c r="I20" s="45" t="s">
        <v>29</v>
      </c>
      <c r="J20" s="46">
        <v>0.39583333333333331</v>
      </c>
      <c r="K20" s="47">
        <f t="shared" si="0"/>
        <v>0.40277777777777773</v>
      </c>
      <c r="L20" s="45" t="s">
        <v>29</v>
      </c>
      <c r="M20" s="46">
        <v>0.83333333333333404</v>
      </c>
      <c r="N20" s="47">
        <f t="shared" si="1"/>
        <v>0.87500000000000067</v>
      </c>
      <c r="O20" s="45" t="s">
        <v>30</v>
      </c>
      <c r="P20" s="27">
        <f>IF(AND(OR($I$8=協会作業用シート!$A$2,OR(AND(C20&gt;0,H20&lt;&gt;協会作業用シート!$A$9),H20=協会作業用シート!$A$10)),OR(I20=協会作業用シート!$C$9,'記入例1（新規申込）'!L20=協会作業用シート!$C$9,'記入例1（新規申込）'!O20=協会作業用シート!$C$9)),協会料金計算!W19,"")</f>
        <v>1500</v>
      </c>
      <c r="Q20" s="43" t="s">
        <v>148</v>
      </c>
      <c r="R20" s="67"/>
    </row>
    <row r="21" spans="1:18" ht="52.5" customHeight="1" x14ac:dyDescent="0.55000000000000004">
      <c r="A21" s="83"/>
      <c r="B21" s="7" t="s">
        <v>19</v>
      </c>
      <c r="C21" s="48"/>
      <c r="D21" s="26">
        <f t="shared" si="2"/>
        <v>4</v>
      </c>
      <c r="E21" s="15" t="s">
        <v>31</v>
      </c>
      <c r="F21" s="26">
        <f t="shared" si="3"/>
        <v>16</v>
      </c>
      <c r="G21" s="15" t="s">
        <v>33</v>
      </c>
      <c r="H21" s="44"/>
      <c r="I21" s="45"/>
      <c r="J21" s="46"/>
      <c r="K21" s="47" t="str">
        <f t="shared" si="0"/>
        <v/>
      </c>
      <c r="L21" s="45"/>
      <c r="M21" s="46"/>
      <c r="N21" s="47" t="str">
        <f t="shared" si="1"/>
        <v/>
      </c>
      <c r="O21" s="45"/>
      <c r="P21" s="27" t="str">
        <f>IF(AND(OR($I$8=協会作業用シート!$A$2,OR(AND(C21&gt;0,H21&lt;&gt;協会作業用シート!$A$9),H21=協会作業用シート!$A$10)),OR(I21=協会作業用シート!$C$9,'記入例1（新規申込）'!L21=協会作業用シート!$C$9,'記入例1（新規申込）'!O21=協会作業用シート!$C$9)),協会料金計算!W20,"")</f>
        <v/>
      </c>
      <c r="Q21" s="43"/>
      <c r="R21" s="67"/>
    </row>
    <row r="22" spans="1:18" ht="52.5" customHeight="1" x14ac:dyDescent="0.55000000000000004">
      <c r="A22" s="83"/>
      <c r="B22" s="7" t="s">
        <v>20</v>
      </c>
      <c r="C22" s="48"/>
      <c r="D22" s="26">
        <f t="shared" si="2"/>
        <v>4</v>
      </c>
      <c r="E22" s="15" t="s">
        <v>31</v>
      </c>
      <c r="F22" s="26">
        <f t="shared" si="3"/>
        <v>16</v>
      </c>
      <c r="G22" s="15" t="s">
        <v>33</v>
      </c>
      <c r="H22" s="44"/>
      <c r="I22" s="45"/>
      <c r="J22" s="46"/>
      <c r="K22" s="47" t="str">
        <f t="shared" si="0"/>
        <v/>
      </c>
      <c r="L22" s="45"/>
      <c r="M22" s="46"/>
      <c r="N22" s="47" t="str">
        <f t="shared" si="1"/>
        <v/>
      </c>
      <c r="O22" s="45"/>
      <c r="P22" s="27" t="str">
        <f>IF(AND(OR($I$8=協会作業用シート!$A$2,OR(AND(C22&gt;0,H22&lt;&gt;協会作業用シート!$A$9),H22=協会作業用シート!$A$10)),OR(I22=協会作業用シート!$C$9,'記入例1（新規申込）'!L22=協会作業用シート!$C$9,'記入例1（新規申込）'!O22=協会作業用シート!$C$9)),協会料金計算!W21,"")</f>
        <v/>
      </c>
      <c r="Q22" s="43"/>
      <c r="R22" s="67"/>
    </row>
    <row r="23" spans="1:18" ht="52.5" customHeight="1" x14ac:dyDescent="0.55000000000000004">
      <c r="A23" s="83"/>
      <c r="B23" s="7" t="s">
        <v>21</v>
      </c>
      <c r="C23" s="48"/>
      <c r="D23" s="26">
        <f t="shared" si="2"/>
        <v>4</v>
      </c>
      <c r="E23" s="15" t="s">
        <v>31</v>
      </c>
      <c r="F23" s="26">
        <f t="shared" si="3"/>
        <v>16</v>
      </c>
      <c r="G23" s="15" t="s">
        <v>33</v>
      </c>
      <c r="H23" s="44"/>
      <c r="I23" s="45"/>
      <c r="J23" s="46"/>
      <c r="K23" s="47" t="str">
        <f t="shared" si="0"/>
        <v/>
      </c>
      <c r="L23" s="45"/>
      <c r="M23" s="46"/>
      <c r="N23" s="47" t="str">
        <f t="shared" si="1"/>
        <v/>
      </c>
      <c r="O23" s="45"/>
      <c r="P23" s="27" t="str">
        <f>IF(AND(OR($I$8=協会作業用シート!$A$2,OR(AND(C23&gt;0,H23&lt;&gt;協会作業用シート!$A$9),H23=協会作業用シート!$A$10)),OR(I23=協会作業用シート!$C$9,'記入例1（新規申込）'!L23=協会作業用シート!$C$9,'記入例1（新規申込）'!O23=協会作業用シート!$C$9)),協会料金計算!W22,"")</f>
        <v/>
      </c>
      <c r="Q23" s="43"/>
      <c r="R23" s="67"/>
    </row>
    <row r="24" spans="1:18" ht="52.5" customHeight="1" x14ac:dyDescent="0.55000000000000004">
      <c r="A24" s="83"/>
      <c r="B24" s="7" t="s">
        <v>22</v>
      </c>
      <c r="C24" s="48"/>
      <c r="D24" s="26">
        <f t="shared" si="2"/>
        <v>4</v>
      </c>
      <c r="E24" s="15" t="s">
        <v>31</v>
      </c>
      <c r="F24" s="26">
        <f t="shared" si="3"/>
        <v>16</v>
      </c>
      <c r="G24" s="15" t="s">
        <v>33</v>
      </c>
      <c r="H24" s="44"/>
      <c r="I24" s="45"/>
      <c r="J24" s="46"/>
      <c r="K24" s="47" t="str">
        <f t="shared" si="0"/>
        <v/>
      </c>
      <c r="L24" s="45"/>
      <c r="M24" s="46"/>
      <c r="N24" s="47" t="str">
        <f t="shared" si="1"/>
        <v/>
      </c>
      <c r="O24" s="45"/>
      <c r="P24" s="27" t="str">
        <f>IF(AND(OR($I$8=協会作業用シート!$A$2,OR(AND(C24&gt;0,H24&lt;&gt;協会作業用シート!$A$9),H24=協会作業用シート!$A$10)),OR(I24=協会作業用シート!$C$9,'記入例1（新規申込）'!L24=協会作業用シート!$C$9,'記入例1（新規申込）'!O24=協会作業用シート!$C$9)),協会料金計算!W23,"")</f>
        <v/>
      </c>
      <c r="Q24" s="43"/>
      <c r="R24" s="67"/>
    </row>
    <row r="25" spans="1:18" ht="52.5" customHeight="1" x14ac:dyDescent="0.55000000000000004">
      <c r="A25" s="83"/>
      <c r="B25" s="7" t="s">
        <v>42</v>
      </c>
      <c r="C25" s="48"/>
      <c r="D25" s="26">
        <f t="shared" si="2"/>
        <v>4</v>
      </c>
      <c r="E25" s="15" t="s">
        <v>31</v>
      </c>
      <c r="F25" s="26">
        <f t="shared" si="3"/>
        <v>16</v>
      </c>
      <c r="G25" s="15" t="s">
        <v>33</v>
      </c>
      <c r="H25" s="44"/>
      <c r="I25" s="45"/>
      <c r="J25" s="46"/>
      <c r="K25" s="47" t="str">
        <f t="shared" si="0"/>
        <v/>
      </c>
      <c r="L25" s="45"/>
      <c r="M25" s="46"/>
      <c r="N25" s="47" t="str">
        <f t="shared" si="1"/>
        <v/>
      </c>
      <c r="O25" s="45"/>
      <c r="P25" s="27" t="str">
        <f>IF(AND(OR($I$8=協会作業用シート!$A$2,OR(AND(C25&gt;0,H25&lt;&gt;協会作業用シート!$A$9),H25=協会作業用シート!$A$10)),OR(I25=協会作業用シート!$C$9,'記入例1（新規申込）'!L25=協会作業用シート!$C$9,'記入例1（新規申込）'!O25=協会作業用シート!$C$9)),協会料金計算!W24,"")</f>
        <v/>
      </c>
      <c r="Q25" s="43"/>
      <c r="R25" s="67"/>
    </row>
    <row r="26" spans="1:18" ht="52.5" customHeight="1" thickBot="1" x14ac:dyDescent="0.6">
      <c r="A26" s="84"/>
      <c r="B26" s="7" t="s">
        <v>43</v>
      </c>
      <c r="C26" s="48"/>
      <c r="D26" s="26">
        <f t="shared" si="2"/>
        <v>4</v>
      </c>
      <c r="E26" s="15" t="s">
        <v>31</v>
      </c>
      <c r="F26" s="26">
        <f t="shared" si="3"/>
        <v>16</v>
      </c>
      <c r="G26" s="15" t="s">
        <v>33</v>
      </c>
      <c r="H26" s="44"/>
      <c r="I26" s="45"/>
      <c r="J26" s="46"/>
      <c r="K26" s="47" t="str">
        <f t="shared" si="0"/>
        <v/>
      </c>
      <c r="L26" s="45"/>
      <c r="M26" s="46"/>
      <c r="N26" s="47" t="str">
        <f t="shared" si="1"/>
        <v/>
      </c>
      <c r="O26" s="45"/>
      <c r="P26" s="28" t="str">
        <f>IF(AND(OR($I$8=協会作業用シート!$A$2,OR(AND(C26&gt;0,H26&lt;&gt;協会作業用シート!$A$9),H26=協会作業用シート!$A$10)),OR(I26=協会作業用シート!$C$9,'記入例1（新規申込）'!L26=協会作業用シート!$C$9,'記入例1（新規申込）'!O26=協会作業用シート!$C$9)),協会料金計算!W25,"")</f>
        <v/>
      </c>
      <c r="Q26" s="43"/>
      <c r="R26" s="67"/>
    </row>
    <row r="27" spans="1:18" ht="33.5" customHeight="1" thickBot="1" x14ac:dyDescent="0.6">
      <c r="A27" s="64"/>
      <c r="B27" s="16"/>
      <c r="C27" s="16"/>
      <c r="D27" s="100" t="str">
        <f>IF(協会料金計算!$U$3=1,"繁忙日",IF(協会料金計算!$U$3=2,"通常日",IF(協会料金計算!$U$3=3,"閑散日","")))</f>
        <v/>
      </c>
      <c r="E27" s="101"/>
      <c r="F27" s="101"/>
      <c r="G27" s="102"/>
      <c r="H27" s="16"/>
      <c r="I27" s="16"/>
      <c r="J27" s="16"/>
      <c r="K27" s="16"/>
      <c r="L27" s="16"/>
      <c r="M27" s="16"/>
      <c r="N27" s="65"/>
      <c r="O27" s="31" t="s">
        <v>26</v>
      </c>
      <c r="P27" s="29">
        <f>SUM(P17:P26)</f>
        <v>15000</v>
      </c>
      <c r="Q27" s="16"/>
      <c r="R27" s="17"/>
    </row>
    <row r="28" spans="1:18" ht="18.5" x14ac:dyDescent="0.55000000000000004">
      <c r="A28" s="21" t="s">
        <v>6</v>
      </c>
      <c r="B28" s="4"/>
      <c r="C28" s="4"/>
      <c r="D28" s="4"/>
      <c r="E28" s="4"/>
      <c r="F28" s="4"/>
    </row>
    <row r="29" spans="1:18" ht="18.5" x14ac:dyDescent="0.55000000000000004">
      <c r="A29" s="21" t="s">
        <v>123</v>
      </c>
      <c r="B29" s="4"/>
      <c r="C29" s="4"/>
      <c r="D29" s="4"/>
      <c r="E29" s="4"/>
      <c r="F29" s="4"/>
    </row>
    <row r="30" spans="1:18" ht="18.5" x14ac:dyDescent="0.55000000000000004">
      <c r="A30" s="21" t="s">
        <v>124</v>
      </c>
      <c r="B30" s="4"/>
      <c r="C30" s="4"/>
      <c r="D30" s="4"/>
      <c r="E30" s="4"/>
      <c r="F30" s="4"/>
    </row>
    <row r="31" spans="1:18" ht="18.5" x14ac:dyDescent="0.55000000000000004">
      <c r="A31" s="21" t="s">
        <v>122</v>
      </c>
      <c r="B31" s="4"/>
      <c r="C31" s="4"/>
      <c r="D31" s="4"/>
      <c r="E31" s="4"/>
      <c r="F31" s="4"/>
    </row>
    <row r="32" spans="1:18" ht="18.5" x14ac:dyDescent="0.55000000000000004">
      <c r="A32" s="21" t="s">
        <v>132</v>
      </c>
      <c r="B32" s="4"/>
      <c r="C32" s="4"/>
      <c r="D32" s="4"/>
      <c r="E32" s="4"/>
      <c r="F32" s="4"/>
    </row>
    <row r="33" spans="1:6" ht="18.5" x14ac:dyDescent="0.55000000000000004">
      <c r="A33" s="21" t="s">
        <v>152</v>
      </c>
      <c r="B33" s="4"/>
      <c r="C33" s="4"/>
      <c r="D33" s="4"/>
      <c r="E33" s="4"/>
      <c r="F33" s="4"/>
    </row>
    <row r="34" spans="1:6" ht="18.5" x14ac:dyDescent="0.55000000000000004">
      <c r="A34" s="21" t="s">
        <v>131</v>
      </c>
      <c r="B34" s="4"/>
      <c r="C34" s="4"/>
      <c r="D34" s="4"/>
      <c r="E34" s="4"/>
      <c r="F34" s="4"/>
    </row>
    <row r="35" spans="1:6" ht="18.5" x14ac:dyDescent="0.55000000000000004">
      <c r="A35" s="21" t="s">
        <v>130</v>
      </c>
      <c r="B35" s="4"/>
      <c r="C35" s="4"/>
      <c r="D35" s="4"/>
      <c r="E35" s="4"/>
      <c r="F35" s="4"/>
    </row>
    <row r="36" spans="1:6" x14ac:dyDescent="0.55000000000000004">
      <c r="A36" s="23"/>
      <c r="B36" s="4"/>
      <c r="C36" s="4"/>
      <c r="D36" s="4"/>
      <c r="E36" s="4"/>
      <c r="F36" s="4"/>
    </row>
    <row r="37" spans="1:6" ht="23" x14ac:dyDescent="0.55000000000000004">
      <c r="A37" s="69" t="s">
        <v>7</v>
      </c>
      <c r="B37" s="70"/>
      <c r="C37" s="4"/>
      <c r="D37" s="4"/>
      <c r="E37" s="4"/>
      <c r="F37" s="4"/>
    </row>
    <row r="38" spans="1:6" ht="23" x14ac:dyDescent="0.55000000000000004">
      <c r="A38" s="71" t="s">
        <v>60</v>
      </c>
      <c r="B38" s="70"/>
      <c r="C38" s="4"/>
      <c r="D38" s="4"/>
      <c r="E38" s="4"/>
      <c r="F38" s="4"/>
    </row>
    <row r="39" spans="1:6" ht="23" x14ac:dyDescent="0.55000000000000004">
      <c r="A39" s="71" t="s">
        <v>62</v>
      </c>
      <c r="B39" s="70"/>
      <c r="C39" s="4"/>
      <c r="D39" s="4"/>
      <c r="E39" s="4"/>
      <c r="F39" s="4"/>
    </row>
    <row r="40" spans="1:6" ht="23" x14ac:dyDescent="0.55000000000000004">
      <c r="A40" s="71" t="s">
        <v>133</v>
      </c>
      <c r="B40" s="70"/>
      <c r="C40" s="4"/>
      <c r="D40" s="4"/>
      <c r="E40" s="4"/>
      <c r="F40" s="4"/>
    </row>
    <row r="41" spans="1:6" ht="23" x14ac:dyDescent="0.55000000000000004">
      <c r="A41" s="72" t="s">
        <v>134</v>
      </c>
      <c r="B41" s="73"/>
      <c r="C41" s="68"/>
      <c r="D41" s="68"/>
      <c r="E41" s="68"/>
      <c r="F41" s="4"/>
    </row>
    <row r="42" spans="1:6" ht="23" x14ac:dyDescent="0.55000000000000004">
      <c r="A42" s="71"/>
      <c r="B42" s="70"/>
      <c r="C42" s="4"/>
      <c r="D42" s="4"/>
      <c r="E42" s="4"/>
      <c r="F42" s="4"/>
    </row>
    <row r="43" spans="1:6" ht="23" x14ac:dyDescent="0.55000000000000004">
      <c r="A43" s="71" t="s">
        <v>153</v>
      </c>
      <c r="B43" s="69"/>
    </row>
    <row r="44" spans="1:6" ht="23" x14ac:dyDescent="0.55000000000000004">
      <c r="A44" s="71" t="s">
        <v>61</v>
      </c>
      <c r="B44" s="69"/>
    </row>
    <row r="45" spans="1:6" ht="23" x14ac:dyDescent="0.55000000000000004">
      <c r="A45" s="71" t="s">
        <v>8</v>
      </c>
      <c r="B45" s="69"/>
    </row>
    <row r="46" spans="1:6" ht="23" x14ac:dyDescent="0.55000000000000004">
      <c r="A46" s="71" t="s">
        <v>36</v>
      </c>
      <c r="B46" s="69"/>
    </row>
    <row r="47" spans="1:6" ht="23" x14ac:dyDescent="0.55000000000000004">
      <c r="A47" s="71" t="s">
        <v>38</v>
      </c>
      <c r="B47" s="69"/>
    </row>
    <row r="48" spans="1:6" ht="23" x14ac:dyDescent="0.55000000000000004">
      <c r="A48" s="71" t="s">
        <v>37</v>
      </c>
      <c r="B48" s="69"/>
    </row>
    <row r="49" spans="1:2" ht="23" x14ac:dyDescent="0.55000000000000004">
      <c r="A49" s="69" t="s">
        <v>39</v>
      </c>
      <c r="B49" s="69"/>
    </row>
    <row r="50" spans="1:2" x14ac:dyDescent="0.55000000000000004">
      <c r="A50" s="5"/>
    </row>
    <row r="51" spans="1:2" x14ac:dyDescent="0.55000000000000004">
      <c r="A51" s="5"/>
    </row>
    <row r="52" spans="1:2" x14ac:dyDescent="0.55000000000000004">
      <c r="A52" s="5"/>
    </row>
    <row r="53" spans="1:2" x14ac:dyDescent="0.55000000000000004">
      <c r="A53" s="5"/>
    </row>
    <row r="54" spans="1:2" x14ac:dyDescent="0.55000000000000004">
      <c r="A54" s="5"/>
    </row>
    <row r="55" spans="1:2" x14ac:dyDescent="0.55000000000000004">
      <c r="A55" s="5"/>
    </row>
    <row r="56" spans="1:2" x14ac:dyDescent="0.55000000000000004">
      <c r="A56" s="5"/>
    </row>
    <row r="57" spans="1:2" x14ac:dyDescent="0.55000000000000004">
      <c r="A57" s="5"/>
    </row>
    <row r="58" spans="1:2" x14ac:dyDescent="0.55000000000000004">
      <c r="A58" s="5"/>
    </row>
    <row r="59" spans="1:2" x14ac:dyDescent="0.55000000000000004">
      <c r="A59" s="5"/>
    </row>
    <row r="60" spans="1:2" x14ac:dyDescent="0.55000000000000004">
      <c r="A60" s="5"/>
    </row>
    <row r="61" spans="1:2" ht="36" customHeight="1" x14ac:dyDescent="0.55000000000000004"/>
    <row r="62" spans="1:2" x14ac:dyDescent="0.55000000000000004">
      <c r="A62" s="5"/>
    </row>
    <row r="63" spans="1:2" x14ac:dyDescent="0.55000000000000004">
      <c r="A63" s="5"/>
    </row>
    <row r="64" spans="1:2" x14ac:dyDescent="0.55000000000000004">
      <c r="A64" s="5"/>
    </row>
    <row r="65" spans="1:18" x14ac:dyDescent="0.55000000000000004">
      <c r="A65" s="5"/>
    </row>
    <row r="66" spans="1:18" x14ac:dyDescent="0.55000000000000004">
      <c r="A66" s="5"/>
    </row>
    <row r="67" spans="1:18" x14ac:dyDescent="0.55000000000000004">
      <c r="A67" s="5"/>
    </row>
    <row r="68" spans="1:18" x14ac:dyDescent="0.55000000000000004">
      <c r="A68" s="5"/>
    </row>
    <row r="69" spans="1:18" x14ac:dyDescent="0.55000000000000004">
      <c r="A69" s="5"/>
    </row>
    <row r="70" spans="1:18" x14ac:dyDescent="0.55000000000000004">
      <c r="A70" s="5"/>
    </row>
    <row r="79" spans="1:18" ht="36" customHeight="1" x14ac:dyDescent="0.55000000000000004">
      <c r="A79" s="81"/>
      <c r="B79" s="81"/>
      <c r="C79" s="81"/>
      <c r="D79" s="81"/>
      <c r="E79" s="81"/>
      <c r="F79" s="81"/>
      <c r="G79" s="81"/>
      <c r="H79" s="81"/>
      <c r="I79" s="81"/>
      <c r="J79" s="81"/>
      <c r="K79" s="81"/>
      <c r="L79" s="81"/>
      <c r="M79" s="81"/>
      <c r="N79" s="81"/>
      <c r="O79" s="81"/>
      <c r="P79" s="81"/>
      <c r="Q79" s="81"/>
      <c r="R79" s="13"/>
    </row>
  </sheetData>
  <sheetProtection algorithmName="SHA-512" hashValue="8/n6SW4JNLcT+OOOFbkzswuBGdbYNqfwazIoEwbeL+PwAXLqJYZ8ENuSrM8l2v1nfINRtT8g1sUjk79RNN4kSQ==" saltValue="bae6ZXdhbT9huw3SezVjrA==" spinCount="100000" sheet="1" objects="1" scenarios="1"/>
  <dataConsolidate/>
  <mergeCells count="29">
    <mergeCell ref="R15:R16"/>
    <mergeCell ref="D27:G27"/>
    <mergeCell ref="A79:Q79"/>
    <mergeCell ref="A15:A26"/>
    <mergeCell ref="B15:B16"/>
    <mergeCell ref="C15:C16"/>
    <mergeCell ref="D15:G16"/>
    <mergeCell ref="H15:H16"/>
    <mergeCell ref="I15:K15"/>
    <mergeCell ref="L15:N15"/>
    <mergeCell ref="P15:P16"/>
    <mergeCell ref="Q15:Q16"/>
    <mergeCell ref="R12:R13"/>
    <mergeCell ref="K13:L13"/>
    <mergeCell ref="B14:C14"/>
    <mergeCell ref="D14:G14"/>
    <mergeCell ref="I14:L14"/>
    <mergeCell ref="M14:N14"/>
    <mergeCell ref="O14:P14"/>
    <mergeCell ref="A3:Q3"/>
    <mergeCell ref="I8:L8"/>
    <mergeCell ref="A11:B11"/>
    <mergeCell ref="A12:A14"/>
    <mergeCell ref="B12:C13"/>
    <mergeCell ref="D12:I13"/>
    <mergeCell ref="K12:L12"/>
    <mergeCell ref="M12:M13"/>
    <mergeCell ref="N12:P13"/>
    <mergeCell ref="Q12:Q13"/>
  </mergeCells>
  <phoneticPr fontId="1"/>
  <conditionalFormatting sqref="C17:C26">
    <cfRule type="expression" dxfId="42" priority="6">
      <formula>C17=""</formula>
    </cfRule>
  </conditionalFormatting>
  <conditionalFormatting sqref="D11">
    <cfRule type="expression" dxfId="41" priority="12">
      <formula>D11=""</formula>
    </cfRule>
  </conditionalFormatting>
  <conditionalFormatting sqref="F11">
    <cfRule type="expression" dxfId="40" priority="11">
      <formula>$F$11=""</formula>
    </cfRule>
  </conditionalFormatting>
  <conditionalFormatting sqref="Q9">
    <cfRule type="expression" dxfId="32" priority="14">
      <formula>$Q$9&gt;0</formula>
    </cfRule>
  </conditionalFormatting>
  <dataValidations count="1">
    <dataValidation imeMode="fullKatakana" allowBlank="1" showInputMessage="1" showErrorMessage="1" sqref="K12:L12" xr:uid="{CC8DE27C-215E-4781-BCB7-7840ED4B0F8A}"/>
  </dataValidations>
  <pageMargins left="0.70866141732283472" right="0.70866141732283472" top="0.59055118110236227" bottom="0.59055118110236227" header="0.31496062992125984" footer="0.31496062992125984"/>
  <pageSetup paperSize="9" scale="43" fitToHeight="0" orientation="landscape" r:id="rId1"/>
  <rowBreaks count="1" manualBreakCount="1">
    <brk id="36" max="17" man="1"/>
  </rowBreaks>
  <drawing r:id="rId2"/>
  <extLst>
    <ext xmlns:x14="http://schemas.microsoft.com/office/spreadsheetml/2009/9/main" uri="{78C0D931-6437-407d-A8EE-F0AAD7539E65}">
      <x14:conditionalFormattings>
        <x14:conditionalFormatting xmlns:xm="http://schemas.microsoft.com/office/excel/2006/main">
          <x14:cfRule type="expression" priority="4" id="{C100BC32-0D96-4DB1-96C0-3D346F312D46}">
            <xm:f>$I$8=協会作業用シート!$A$2</xm:f>
            <x14:dxf>
              <fill>
                <patternFill>
                  <bgColor theme="0" tint="-0.24994659260841701"/>
                </patternFill>
              </fill>
            </x14:dxf>
          </x14:cfRule>
          <x14:cfRule type="expression" priority="5" id="{76651284-6CD7-4988-8E83-B4BA1645F652}">
            <xm:f>$I$8=協会作業用シート!$A$3</xm:f>
            <x14:dxf>
              <fill>
                <patternFill patternType="none">
                  <bgColor auto="1"/>
                </patternFill>
              </fill>
            </x14:dxf>
          </x14:cfRule>
          <xm:sqref>C17:C26</xm:sqref>
        </x14:conditionalFormatting>
        <x14:conditionalFormatting xmlns:xm="http://schemas.microsoft.com/office/excel/2006/main">
          <x14:cfRule type="expression" priority="3" id="{3C40CF81-1D9F-424C-97BC-3FB70D74C0BE}">
            <xm:f>$I$8&lt;&gt;協会作業用シート!$A$3</xm:f>
            <x14:dxf>
              <fill>
                <patternFill>
                  <bgColor theme="0" tint="-0.24994659260841701"/>
                </patternFill>
              </fill>
            </x14:dxf>
          </x14:cfRule>
          <xm:sqref>H17:H26</xm:sqref>
        </x14:conditionalFormatting>
        <x14:conditionalFormatting xmlns:xm="http://schemas.microsoft.com/office/excel/2006/main">
          <x14:cfRule type="expression" priority="7" id="{0EFBE618-6352-4DF0-BE3C-8DB50ADF0D8E}">
            <xm:f>$D$14=協会作業用シート!$C$3</xm:f>
            <x14:dxf>
              <fill>
                <patternFill>
                  <bgColor theme="0" tint="-0.24994659260841701"/>
                </patternFill>
              </fill>
            </x14:dxf>
          </x14:cfRule>
          <xm:sqref>I14:L14</xm:sqref>
        </x14:conditionalFormatting>
        <x14:conditionalFormatting xmlns:xm="http://schemas.microsoft.com/office/excel/2006/main">
          <x14:cfRule type="expression" priority="10" id="{7F4A6E69-BA6C-41AF-97F6-23F3EDA382FC}">
            <xm:f>OR($I17=協会作業用シート!$C$10,$I17="")</xm:f>
            <x14:dxf>
              <fill>
                <patternFill>
                  <bgColor theme="0" tint="-0.24994659260841701"/>
                </patternFill>
              </fill>
            </x14:dxf>
          </x14:cfRule>
          <xm:sqref>J17:K26</xm:sqref>
        </x14:conditionalFormatting>
        <x14:conditionalFormatting xmlns:xm="http://schemas.microsoft.com/office/excel/2006/main">
          <x14:cfRule type="expression" priority="13" id="{581930E6-C728-464D-82ED-84F7117ABB31}">
            <xm:f>$L$7&lt;&gt;協会作業用シート!$C$17</xm:f>
            <x14:dxf>
              <fill>
                <patternFill>
                  <bgColor rgb="FFFFFF00"/>
                </patternFill>
              </fill>
            </x14:dxf>
          </x14:cfRule>
          <xm:sqref>L7</xm:sqref>
        </x14:conditionalFormatting>
        <x14:conditionalFormatting xmlns:xm="http://schemas.microsoft.com/office/excel/2006/main">
          <x14:cfRule type="expression" priority="9" id="{DC3D44C2-C74E-42DC-A0BA-DDDC5B402836}">
            <xm:f>OR($L17=協会作業用シート!$C$10,$L17="")</xm:f>
            <x14:dxf>
              <fill>
                <patternFill>
                  <bgColor theme="0" tint="-0.24994659260841701"/>
                </patternFill>
              </fill>
            </x14:dxf>
          </x14:cfRule>
          <xm:sqref>M17:N26</xm:sqref>
        </x14:conditionalFormatting>
        <x14:conditionalFormatting xmlns:xm="http://schemas.microsoft.com/office/excel/2006/main">
          <x14:cfRule type="expression" priority="2" id="{F1F11222-FB3F-4BE8-B18B-157130E5AC72}">
            <xm:f>AND($I17=協会作業用シート!$C$10,$L17=協会作業用シート!$C$10)=TRUE</xm:f>
            <x14:dxf>
              <fill>
                <patternFill>
                  <bgColor theme="0" tint="-0.24994659260841701"/>
                </patternFill>
              </fill>
            </x14:dxf>
          </x14:cfRule>
          <xm:sqref>O17:O26</xm:sqref>
        </x14:conditionalFormatting>
        <x14:conditionalFormatting xmlns:xm="http://schemas.microsoft.com/office/excel/2006/main">
          <x14:cfRule type="expression" priority="8" id="{7743034A-B49F-4B21-B3CA-CD8919265071}">
            <xm:f>$I$8=協会作業用シート!$A$2</xm:f>
            <x14:dxf>
              <fill>
                <patternFill>
                  <bgColor theme="0" tint="-0.24994659260841701"/>
                </patternFill>
              </fill>
            </x14:dxf>
          </x14:cfRule>
          <xm:sqref>Q8</xm:sqref>
        </x14:conditionalFormatting>
        <x14:conditionalFormatting xmlns:xm="http://schemas.microsoft.com/office/excel/2006/main">
          <x14:cfRule type="expression" priority="1" id="{701AE8F8-AD60-4068-8271-8B782731CCB5}">
            <xm:f>$I$8=協会作業用シート!$A$2</xm:f>
            <x14:dxf>
              <fill>
                <patternFill>
                  <bgColor theme="0" tint="-0.24994659260841701"/>
                </patternFill>
              </fill>
            </x14:dxf>
          </x14:cfRule>
          <xm:sqref>R17:R26</xm:sqref>
        </x14:conditionalFormatting>
      </x14:conditionalFormattings>
    </ext>
    <ext xmlns:x14="http://schemas.microsoft.com/office/spreadsheetml/2009/9/main" uri="{CCE6A557-97BC-4b89-ADB6-D9C93CAAB3DF}">
      <x14:dataValidations xmlns:xm="http://schemas.microsoft.com/office/excel/2006/main" count="13">
        <x14:dataValidation type="list" allowBlank="1" showInputMessage="1" showErrorMessage="1" xr:uid="{AEA640DC-26F8-4C42-9726-7AC3F03C6BCC}">
          <x14:formula1>
            <xm:f>協会作業用シート!$C$16:$C$17</xm:f>
          </x14:formula1>
          <xm:sqref>L7</xm:sqref>
        </x14:dataValidation>
        <x14:dataValidation type="list" allowBlank="1" showInputMessage="1" showErrorMessage="1" xr:uid="{E78D3B78-2228-4975-8365-BB902616518D}">
          <x14:formula1>
            <xm:f>IF(AND($I17&lt;&gt;協会作業用シート!$C$9,$L17&lt;&gt;協会作業用シート!$C$9),協会作業用シート!$C$10,協会作業用シート!$C$9:$C$10)</xm:f>
          </x14:formula1>
          <xm:sqref>O17:O26</xm:sqref>
        </x14:dataValidation>
        <x14:dataValidation type="list" allowBlank="1" showInputMessage="1" showErrorMessage="1" xr:uid="{C093BC66-493C-4AEF-B446-DE95DB49BB8D}">
          <x14:formula1>
            <xm:f>IF($I$8=協会作業用シート!$A$2,協会作業用シート!$A$16,協会作業用シート!$A$17:$A$18)</xm:f>
          </x14:formula1>
          <xm:sqref>O14:P14</xm:sqref>
        </x14:dataValidation>
        <x14:dataValidation type="list" allowBlank="1" showInputMessage="1" showErrorMessage="1" xr:uid="{5C1076A8-7CAC-4A03-8398-F31B49906108}">
          <x14:formula1>
            <xm:f>IF($L$7&lt;&gt;協会作業用シート!$C$17,協会作業用シート!$A$5,協会作業用シート!$A$2:$A$4)</xm:f>
          </x14:formula1>
          <xm:sqref>I8:L8</xm:sqref>
        </x14:dataValidation>
        <x14:dataValidation type="list" allowBlank="1" showInputMessage="1" showErrorMessage="1" xr:uid="{6ED1C134-32AA-423C-BCE1-899946B1CEB1}">
          <x14:formula1>
            <xm:f>協会作業用シート!$E$2:$E$9</xm:f>
          </x14:formula1>
          <xm:sqref>D11</xm:sqref>
        </x14:dataValidation>
        <x14:dataValidation type="list" allowBlank="1" showInputMessage="1" showErrorMessage="1" xr:uid="{25C00144-B2CE-4723-A722-65E65F1707F9}">
          <x14:formula1>
            <xm:f>IF($D$11=3,協会作業用シート!$G$4:$G$32,IF($D$11=10,協会作業用シート!$G$2:$G$14,IF(OR($D$11=4,$D$11=6,$D$11=9),協会作業用シート!$G$2:$G$31,協会作業用シート!$G$2:$G$32)))</xm:f>
          </x14:formula1>
          <xm:sqref>F11</xm:sqref>
        </x14:dataValidation>
        <x14:dataValidation type="list" allowBlank="1" showInputMessage="1" showErrorMessage="1" xr:uid="{00E4F29F-F5F0-4A15-AACA-CE8104A4DC67}">
          <x14:formula1>
            <xm:f>IF($I$8=協会作業用シート!$A$2,協会作業用シート!$A$12,協会作業用シート!$A$9:$A$11)</xm:f>
          </x14:formula1>
          <xm:sqref>H17:H26</xm:sqref>
        </x14:dataValidation>
        <x14:dataValidation type="list" allowBlank="1" showInputMessage="1" showErrorMessage="1" xr:uid="{30DE66F7-66A8-4191-9C3F-D6E1F49E2216}">
          <x14:formula1>
            <xm:f>IF($D$17=4,協会作業用シート!$G$14:$G$31,IF($D$17=10,協会作業用シート!$G$2:$G$14,IF(OR($D$17=6,$D$17=9),協会作業用シート!$G$2:$G$31,協会作業用シート!$G$2:$G$32)))</xm:f>
          </x14:formula1>
          <xm:sqref>F17</xm:sqref>
        </x14:dataValidation>
        <x14:dataValidation type="list" allowBlank="1" showInputMessage="1" showErrorMessage="1" xr:uid="{76EF9940-89E2-4C20-81B1-84219D055209}">
          <x14:formula1>
            <xm:f>協会作業用シート!$E$3:$E$9</xm:f>
          </x14:formula1>
          <xm:sqref>D17</xm:sqref>
        </x14:dataValidation>
        <x14:dataValidation type="list" allowBlank="1" showInputMessage="1" showErrorMessage="1" xr:uid="{D28427CC-F3E4-4812-ADB8-CAB1219BCF2B}">
          <x14:formula1>
            <xm:f>協会作業用シート!$K$2:$K$11</xm:f>
          </x14:formula1>
          <xm:sqref>M17:M26</xm:sqref>
        </x14:dataValidation>
        <x14:dataValidation type="list" allowBlank="1" showInputMessage="1" showErrorMessage="1" xr:uid="{90FC3842-217F-4B2A-8E5C-656436846863}">
          <x14:formula1>
            <xm:f>協会作業用シート!$I$2:$I$11</xm:f>
          </x14:formula1>
          <xm:sqref>J17:J26</xm:sqref>
        </x14:dataValidation>
        <x14:dataValidation type="list" allowBlank="1" showInputMessage="1" showErrorMessage="1" xr:uid="{87B56608-8587-4A4D-A969-793D8D00E366}">
          <x14:formula1>
            <xm:f>協会作業用シート!$C$2:$C$3</xm:f>
          </x14:formula1>
          <xm:sqref>D14</xm:sqref>
        </x14:dataValidation>
        <x14:dataValidation type="list" allowBlank="1" showInputMessage="1" showErrorMessage="1" xr:uid="{C22C5C9C-D24D-4078-8DA3-2E6A4D54628B}">
          <x14:formula1>
            <xm:f>協会作業用シート!$C$9:$C$10</xm:f>
          </x14:formula1>
          <xm:sqref>I17:I26 L17:L26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A31576-C0DB-46B7-AF8C-001AEC28EADD}">
  <sheetPr>
    <pageSetUpPr fitToPage="1"/>
  </sheetPr>
  <dimension ref="A1:R79"/>
  <sheetViews>
    <sheetView showGridLines="0" view="pageBreakPreview" zoomScale="40" zoomScaleNormal="100" zoomScaleSheetLayoutView="40" workbookViewId="0">
      <selection activeCell="H8" sqref="H8"/>
    </sheetView>
  </sheetViews>
  <sheetFormatPr defaultRowHeight="13" x14ac:dyDescent="0.55000000000000004"/>
  <cols>
    <col min="1" max="1" width="6.33203125" style="2" customWidth="1"/>
    <col min="2" max="2" width="7.4140625" style="2" customWidth="1"/>
    <col min="3" max="3" width="17" style="2" customWidth="1"/>
    <col min="4" max="4" width="5.5" style="2" customWidth="1"/>
    <col min="5" max="5" width="3.58203125" style="2" customWidth="1"/>
    <col min="6" max="6" width="5.5" style="2" customWidth="1"/>
    <col min="7" max="7" width="3.58203125" style="2" customWidth="1"/>
    <col min="8" max="9" width="13.58203125" style="2" customWidth="1"/>
    <col min="10" max="11" width="10.58203125" style="2" customWidth="1"/>
    <col min="12" max="12" width="13.58203125" style="2" customWidth="1"/>
    <col min="13" max="14" width="10.58203125" style="2" customWidth="1"/>
    <col min="15" max="15" width="13.58203125" style="2" customWidth="1"/>
    <col min="16" max="16" width="16.83203125" style="2" customWidth="1"/>
    <col min="17" max="18" width="56.75" style="2" customWidth="1"/>
    <col min="19" max="19" width="8.6640625" style="2" customWidth="1"/>
    <col min="20" max="26" width="8.6640625" style="2"/>
    <col min="27" max="27" width="11.5" style="2" customWidth="1"/>
    <col min="28" max="16384" width="8.6640625" style="2"/>
  </cols>
  <sheetData>
    <row r="1" spans="1:18" ht="32" x14ac:dyDescent="0.55000000000000004">
      <c r="A1" s="25" t="s">
        <v>154</v>
      </c>
    </row>
    <row r="2" spans="1:18" ht="11" customHeight="1" x14ac:dyDescent="0.55000000000000004">
      <c r="A2" s="1"/>
    </row>
    <row r="3" spans="1:18" ht="24.5" customHeight="1" x14ac:dyDescent="0.55000000000000004">
      <c r="A3" s="105" t="s">
        <v>155</v>
      </c>
      <c r="B3" s="105"/>
      <c r="C3" s="105"/>
      <c r="D3" s="105"/>
      <c r="E3" s="105"/>
      <c r="F3" s="105"/>
      <c r="G3" s="105"/>
      <c r="H3" s="105"/>
      <c r="I3" s="105"/>
      <c r="J3" s="105"/>
      <c r="K3" s="105"/>
      <c r="L3" s="105"/>
      <c r="M3" s="105"/>
      <c r="N3" s="105"/>
      <c r="O3" s="105"/>
      <c r="P3" s="105"/>
      <c r="Q3" s="105"/>
      <c r="R3" s="11"/>
    </row>
    <row r="4" spans="1:18" ht="12.5" customHeight="1" x14ac:dyDescent="0.55000000000000004">
      <c r="A4" s="3"/>
    </row>
    <row r="5" spans="1:18" ht="18.5" x14ac:dyDescent="0.55000000000000004">
      <c r="A5" s="21" t="s">
        <v>0</v>
      </c>
    </row>
    <row r="6" spans="1:18" ht="16.5" thickBot="1" x14ac:dyDescent="0.6">
      <c r="A6" s="20"/>
    </row>
    <row r="7" spans="1:18" ht="37" customHeight="1" thickBot="1" x14ac:dyDescent="0.6">
      <c r="A7" s="21" t="s">
        <v>126</v>
      </c>
      <c r="L7" s="66" t="s">
        <v>117</v>
      </c>
      <c r="M7" s="20" t="s">
        <v>121</v>
      </c>
    </row>
    <row r="8" spans="1:18" ht="39" customHeight="1" thickBot="1" x14ac:dyDescent="0.6">
      <c r="A8" s="21" t="s">
        <v>65</v>
      </c>
      <c r="I8" s="122" t="s">
        <v>40</v>
      </c>
      <c r="J8" s="123"/>
      <c r="K8" s="123"/>
      <c r="L8" s="124"/>
      <c r="P8" s="38" t="str">
        <f>IF(I8="新規予約","【協会記入】
受付番号","受付番号")</f>
        <v>受付番号</v>
      </c>
      <c r="Q8" s="39">
        <v>999999</v>
      </c>
    </row>
    <row r="9" spans="1:18" ht="22" customHeight="1" thickBot="1" x14ac:dyDescent="0.6">
      <c r="P9" s="14"/>
      <c r="Q9" s="40"/>
    </row>
    <row r="10" spans="1:18" ht="13.5" customHeight="1" thickBot="1" x14ac:dyDescent="0.6"/>
    <row r="11" spans="1:18" ht="37" customHeight="1" thickBot="1" x14ac:dyDescent="0.6">
      <c r="A11" s="103" t="s">
        <v>119</v>
      </c>
      <c r="B11" s="104"/>
      <c r="C11" s="35" t="s">
        <v>66</v>
      </c>
      <c r="D11" s="41">
        <v>3</v>
      </c>
      <c r="E11" s="34" t="s">
        <v>32</v>
      </c>
      <c r="F11" s="41">
        <v>20</v>
      </c>
      <c r="G11" s="34" t="s">
        <v>34</v>
      </c>
      <c r="H11" s="36"/>
      <c r="P11" s="30" t="s">
        <v>64</v>
      </c>
      <c r="Q11" s="37">
        <f>IF(AND(D17&gt;0,F17&gt;0),DATEVALUE("2025/"&amp;D17&amp;"/"&amp;F17)-11,"-------------")</f>
        <v>45752</v>
      </c>
      <c r="R11" s="24" t="s">
        <v>135</v>
      </c>
    </row>
    <row r="12" spans="1:18" ht="16" customHeight="1" x14ac:dyDescent="0.55000000000000004">
      <c r="A12" s="106" t="s">
        <v>1</v>
      </c>
      <c r="B12" s="75" t="s">
        <v>125</v>
      </c>
      <c r="C12" s="76"/>
      <c r="D12" s="114" t="s">
        <v>136</v>
      </c>
      <c r="E12" s="115"/>
      <c r="F12" s="115"/>
      <c r="G12" s="115"/>
      <c r="H12" s="115"/>
      <c r="I12" s="115"/>
      <c r="J12" s="22" t="s">
        <v>3</v>
      </c>
      <c r="K12" s="118" t="s">
        <v>150</v>
      </c>
      <c r="L12" s="119"/>
      <c r="M12" s="127" t="s">
        <v>52</v>
      </c>
      <c r="N12" s="129" t="s">
        <v>139</v>
      </c>
      <c r="O12" s="130"/>
      <c r="P12" s="131"/>
      <c r="Q12" s="108" t="s">
        <v>4</v>
      </c>
      <c r="R12" s="110" t="s">
        <v>140</v>
      </c>
    </row>
    <row r="13" spans="1:18" ht="33.5" customHeight="1" x14ac:dyDescent="0.55000000000000004">
      <c r="A13" s="107"/>
      <c r="B13" s="77"/>
      <c r="C13" s="78"/>
      <c r="D13" s="116"/>
      <c r="E13" s="117"/>
      <c r="F13" s="117"/>
      <c r="G13" s="117"/>
      <c r="H13" s="117"/>
      <c r="I13" s="117"/>
      <c r="J13" s="10" t="s">
        <v>2</v>
      </c>
      <c r="K13" s="120" t="s">
        <v>151</v>
      </c>
      <c r="L13" s="121"/>
      <c r="M13" s="128"/>
      <c r="N13" s="132"/>
      <c r="O13" s="133"/>
      <c r="P13" s="134"/>
      <c r="Q13" s="109"/>
      <c r="R13" s="111"/>
    </row>
    <row r="14" spans="1:18" ht="33.5" customHeight="1" x14ac:dyDescent="0.55000000000000004">
      <c r="A14" s="107"/>
      <c r="B14" s="125" t="s">
        <v>127</v>
      </c>
      <c r="C14" s="126"/>
      <c r="D14" s="135" t="s">
        <v>10</v>
      </c>
      <c r="E14" s="136"/>
      <c r="F14" s="136"/>
      <c r="G14" s="136"/>
      <c r="H14" s="8" t="s">
        <v>59</v>
      </c>
      <c r="I14" s="137" t="s">
        <v>141</v>
      </c>
      <c r="J14" s="138"/>
      <c r="K14" s="138"/>
      <c r="L14" s="139"/>
      <c r="M14" s="112" t="s">
        <v>44</v>
      </c>
      <c r="N14" s="113"/>
      <c r="O14" s="135" t="s">
        <v>48</v>
      </c>
      <c r="P14" s="136"/>
      <c r="Q14" s="18"/>
      <c r="R14" s="19"/>
    </row>
    <row r="15" spans="1:18" ht="33" customHeight="1" x14ac:dyDescent="0.55000000000000004">
      <c r="A15" s="82" t="s">
        <v>41</v>
      </c>
      <c r="B15" s="98"/>
      <c r="C15" s="85" t="str">
        <f>IF(I8="新規予約","【協会記入】
予約番号","予約番号")&amp;" ※４"</f>
        <v>予約番号 ※４</v>
      </c>
      <c r="D15" s="92" t="s">
        <v>128</v>
      </c>
      <c r="E15" s="93"/>
      <c r="F15" s="93"/>
      <c r="G15" s="94"/>
      <c r="H15" s="90" t="s">
        <v>51</v>
      </c>
      <c r="I15" s="87" t="s">
        <v>56</v>
      </c>
      <c r="J15" s="88"/>
      <c r="K15" s="89"/>
      <c r="L15" s="87" t="s">
        <v>57</v>
      </c>
      <c r="M15" s="88"/>
      <c r="N15" s="89"/>
      <c r="O15" s="33" t="s">
        <v>129</v>
      </c>
      <c r="P15" s="85" t="s">
        <v>23</v>
      </c>
      <c r="Q15" s="85" t="s">
        <v>5</v>
      </c>
      <c r="R15" s="79" t="s">
        <v>58</v>
      </c>
    </row>
    <row r="16" spans="1:18" ht="33" customHeight="1" x14ac:dyDescent="0.55000000000000004">
      <c r="A16" s="83"/>
      <c r="B16" s="99"/>
      <c r="C16" s="86"/>
      <c r="D16" s="95"/>
      <c r="E16" s="96"/>
      <c r="F16" s="96"/>
      <c r="G16" s="97"/>
      <c r="H16" s="91"/>
      <c r="I16" s="32" t="s">
        <v>53</v>
      </c>
      <c r="J16" s="32" t="s">
        <v>54</v>
      </c>
      <c r="K16" s="32" t="s">
        <v>55</v>
      </c>
      <c r="L16" s="32" t="s">
        <v>53</v>
      </c>
      <c r="M16" s="32" t="s">
        <v>54</v>
      </c>
      <c r="N16" s="32" t="s">
        <v>55</v>
      </c>
      <c r="O16" s="32" t="s">
        <v>53</v>
      </c>
      <c r="P16" s="86"/>
      <c r="Q16" s="86"/>
      <c r="R16" s="80"/>
    </row>
    <row r="17" spans="1:18" ht="52.5" customHeight="1" x14ac:dyDescent="0.55000000000000004">
      <c r="A17" s="83"/>
      <c r="B17" s="7" t="s">
        <v>14</v>
      </c>
      <c r="C17" s="48">
        <v>4169000001</v>
      </c>
      <c r="D17" s="42">
        <v>4</v>
      </c>
      <c r="E17" s="15" t="s">
        <v>32</v>
      </c>
      <c r="F17" s="42">
        <v>16</v>
      </c>
      <c r="G17" s="15" t="s">
        <v>34</v>
      </c>
      <c r="H17" s="44" t="s">
        <v>149</v>
      </c>
      <c r="I17" s="45" t="s">
        <v>29</v>
      </c>
      <c r="J17" s="46">
        <v>0.375</v>
      </c>
      <c r="K17" s="47">
        <f t="shared" ref="K17:K26" si="0">IF(J17="","",J17+TIME(0,10,0))</f>
        <v>0.38194444444444442</v>
      </c>
      <c r="L17" s="45" t="s">
        <v>29</v>
      </c>
      <c r="M17" s="46">
        <v>0.79166666666666696</v>
      </c>
      <c r="N17" s="47">
        <f t="shared" ref="N17:N26" si="1">IF(M17="","",M17+TIME(0,60,0))</f>
        <v>0.83333333333333359</v>
      </c>
      <c r="O17" s="45" t="s">
        <v>29</v>
      </c>
      <c r="P17" s="27" t="str">
        <f>IF(AND(OR($I$8=協会作業用シート!$A$2,OR(AND(C17&gt;0,H17&lt;&gt;協会作業用シート!$A$9),H17=協会作業用シート!$A$10)),OR(I17=協会作業用シート!$C$9,'記入例2（予約変更）'!L17=協会作業用シート!$C$9,'記入例2（予約変更）'!O17=協会作業用シート!$C$9)),協会料金計算!W29,"")</f>
        <v/>
      </c>
      <c r="Q17" s="43" t="s">
        <v>145</v>
      </c>
      <c r="R17" s="67"/>
    </row>
    <row r="18" spans="1:18" ht="52.5" customHeight="1" x14ac:dyDescent="0.55000000000000004">
      <c r="A18" s="83"/>
      <c r="B18" s="7" t="s">
        <v>16</v>
      </c>
      <c r="C18" s="48">
        <v>4169000002</v>
      </c>
      <c r="D18" s="26">
        <f t="shared" ref="D18:D26" si="2">$D$17</f>
        <v>4</v>
      </c>
      <c r="E18" s="15" t="s">
        <v>32</v>
      </c>
      <c r="F18" s="26">
        <f t="shared" ref="F18:F26" si="3">$F$17</f>
        <v>16</v>
      </c>
      <c r="G18" s="15" t="s">
        <v>34</v>
      </c>
      <c r="H18" s="44" t="s">
        <v>47</v>
      </c>
      <c r="I18" s="45" t="s">
        <v>29</v>
      </c>
      <c r="J18" s="46">
        <v>0.375</v>
      </c>
      <c r="K18" s="47">
        <f t="shared" si="0"/>
        <v>0.38194444444444442</v>
      </c>
      <c r="L18" s="45" t="s">
        <v>29</v>
      </c>
      <c r="M18" s="46">
        <v>0.79166666666666696</v>
      </c>
      <c r="N18" s="47">
        <f t="shared" si="1"/>
        <v>0.83333333333333359</v>
      </c>
      <c r="O18" s="45" t="s">
        <v>29</v>
      </c>
      <c r="P18" s="27">
        <f>IF(AND(OR($I$8=協会作業用シート!$A$2,OR(AND(C18&gt;0,H18&lt;&gt;協会作業用シート!$A$9),H18=協会作業用シート!$A$10)),OR(I18=協会作業用シート!$C$9,'記入例2（予約変更）'!L18=協会作業用シート!$C$9,'記入例2（予約変更）'!O18=協会作業用シート!$C$9)),協会料金計算!W30,"")</f>
        <v>4500</v>
      </c>
      <c r="Q18" s="43" t="s">
        <v>146</v>
      </c>
      <c r="R18" s="67"/>
    </row>
    <row r="19" spans="1:18" ht="52.5" customHeight="1" x14ac:dyDescent="0.55000000000000004">
      <c r="A19" s="83"/>
      <c r="B19" s="7" t="s">
        <v>17</v>
      </c>
      <c r="C19" s="48"/>
      <c r="D19" s="26">
        <f t="shared" si="2"/>
        <v>4</v>
      </c>
      <c r="E19" s="15" t="s">
        <v>32</v>
      </c>
      <c r="F19" s="26">
        <f t="shared" si="3"/>
        <v>16</v>
      </c>
      <c r="G19" s="15" t="s">
        <v>33</v>
      </c>
      <c r="H19" s="44" t="s">
        <v>50</v>
      </c>
      <c r="I19" s="45" t="s">
        <v>29</v>
      </c>
      <c r="J19" s="46">
        <v>0.41666666666666669</v>
      </c>
      <c r="K19" s="47">
        <f t="shared" si="0"/>
        <v>0.4236111111111111</v>
      </c>
      <c r="L19" s="45" t="s">
        <v>29</v>
      </c>
      <c r="M19" s="46">
        <v>0.83333333333333404</v>
      </c>
      <c r="N19" s="47">
        <f t="shared" si="1"/>
        <v>0.87500000000000067</v>
      </c>
      <c r="O19" s="45" t="s">
        <v>30</v>
      </c>
      <c r="P19" s="27">
        <f>IF(AND(OR($I$8=協会作業用シート!$A$2,OR(AND(C19&gt;0,H19&lt;&gt;協会作業用シート!$A$9),H19=協会作業用シート!$A$10)),OR(I19=協会作業用シート!$C$9,'記入例2（予約変更）'!L19=協会作業用シート!$C$9,'記入例2（予約変更）'!O19=協会作業用シート!$C$9)),協会料金計算!W31,"")</f>
        <v>1500</v>
      </c>
      <c r="Q19" s="43" t="s">
        <v>145</v>
      </c>
      <c r="R19" s="67"/>
    </row>
    <row r="20" spans="1:18" ht="52.5" customHeight="1" x14ac:dyDescent="0.55000000000000004">
      <c r="A20" s="83"/>
      <c r="B20" s="7" t="s">
        <v>18</v>
      </c>
      <c r="C20" s="48"/>
      <c r="D20" s="26">
        <f t="shared" si="2"/>
        <v>4</v>
      </c>
      <c r="E20" s="15" t="s">
        <v>31</v>
      </c>
      <c r="F20" s="26">
        <f t="shared" si="3"/>
        <v>16</v>
      </c>
      <c r="G20" s="15" t="s">
        <v>33</v>
      </c>
      <c r="H20" s="44" t="s">
        <v>50</v>
      </c>
      <c r="I20" s="45" t="s">
        <v>29</v>
      </c>
      <c r="J20" s="46">
        <v>0.41666666666666669</v>
      </c>
      <c r="K20" s="47">
        <f t="shared" si="0"/>
        <v>0.4236111111111111</v>
      </c>
      <c r="L20" s="45" t="s">
        <v>29</v>
      </c>
      <c r="M20" s="46">
        <v>0.83333333333333404</v>
      </c>
      <c r="N20" s="47">
        <f t="shared" si="1"/>
        <v>0.87500000000000067</v>
      </c>
      <c r="O20" s="45" t="s">
        <v>30</v>
      </c>
      <c r="P20" s="27">
        <f>IF(AND(OR($I$8=協会作業用シート!$A$2,OR(AND(C20&gt;0,H20&lt;&gt;協会作業用シート!$A$9),H20=協会作業用シート!$A$10)),OR(I20=協会作業用シート!$C$9,'記入例2（予約変更）'!L20=協会作業用シート!$C$9,'記入例2（予約変更）'!O20=協会作業用シート!$C$9)),協会料金計算!W32,"")</f>
        <v>1500</v>
      </c>
      <c r="Q20" s="43" t="s">
        <v>147</v>
      </c>
      <c r="R20" s="67"/>
    </row>
    <row r="21" spans="1:18" ht="52.5" customHeight="1" x14ac:dyDescent="0.55000000000000004">
      <c r="A21" s="83"/>
      <c r="B21" s="7" t="s">
        <v>19</v>
      </c>
      <c r="C21" s="48"/>
      <c r="D21" s="26">
        <f t="shared" si="2"/>
        <v>4</v>
      </c>
      <c r="E21" s="15" t="s">
        <v>31</v>
      </c>
      <c r="F21" s="26">
        <f t="shared" si="3"/>
        <v>16</v>
      </c>
      <c r="G21" s="15" t="s">
        <v>33</v>
      </c>
      <c r="H21" s="44"/>
      <c r="I21" s="45"/>
      <c r="J21" s="46"/>
      <c r="K21" s="47" t="str">
        <f t="shared" si="0"/>
        <v/>
      </c>
      <c r="L21" s="45"/>
      <c r="M21" s="46"/>
      <c r="N21" s="47" t="str">
        <f t="shared" si="1"/>
        <v/>
      </c>
      <c r="O21" s="45"/>
      <c r="P21" s="27" t="str">
        <f>IF(AND(OR($I$8=協会作業用シート!$A$2,OR(AND(C21&gt;0,H21&lt;&gt;協会作業用シート!$A$9),H21=協会作業用シート!$A$10)),OR(I21=協会作業用シート!$C$9,'記入例2（予約変更）'!L21=協会作業用シート!$C$9,'記入例2（予約変更）'!O21=協会作業用シート!$C$9)),協会料金計算!W33,"")</f>
        <v/>
      </c>
      <c r="Q21" s="43"/>
      <c r="R21" s="67"/>
    </row>
    <row r="22" spans="1:18" ht="52.5" customHeight="1" x14ac:dyDescent="0.55000000000000004">
      <c r="A22" s="83"/>
      <c r="B22" s="7" t="s">
        <v>20</v>
      </c>
      <c r="C22" s="48"/>
      <c r="D22" s="26">
        <f t="shared" si="2"/>
        <v>4</v>
      </c>
      <c r="E22" s="15" t="s">
        <v>31</v>
      </c>
      <c r="F22" s="26">
        <f t="shared" si="3"/>
        <v>16</v>
      </c>
      <c r="G22" s="15" t="s">
        <v>33</v>
      </c>
      <c r="H22" s="44"/>
      <c r="I22" s="45"/>
      <c r="J22" s="46"/>
      <c r="K22" s="47" t="str">
        <f t="shared" si="0"/>
        <v/>
      </c>
      <c r="L22" s="45"/>
      <c r="M22" s="46"/>
      <c r="N22" s="47" t="str">
        <f t="shared" si="1"/>
        <v/>
      </c>
      <c r="O22" s="45"/>
      <c r="P22" s="27" t="str">
        <f>IF(AND(OR($I$8=協会作業用シート!$A$2,OR(AND(C22&gt;0,H22&lt;&gt;協会作業用シート!$A$9),H22=協会作業用シート!$A$10)),OR(I22=協会作業用シート!$C$9,'記入例2（予約変更）'!L22=協会作業用シート!$C$9,'記入例2（予約変更）'!O22=協会作業用シート!$C$9)),協会料金計算!W34,"")</f>
        <v/>
      </c>
      <c r="Q22" s="43"/>
      <c r="R22" s="67"/>
    </row>
    <row r="23" spans="1:18" ht="52.5" customHeight="1" x14ac:dyDescent="0.55000000000000004">
      <c r="A23" s="83"/>
      <c r="B23" s="7" t="s">
        <v>21</v>
      </c>
      <c r="C23" s="48"/>
      <c r="D23" s="26">
        <f t="shared" si="2"/>
        <v>4</v>
      </c>
      <c r="E23" s="15" t="s">
        <v>31</v>
      </c>
      <c r="F23" s="26">
        <f t="shared" si="3"/>
        <v>16</v>
      </c>
      <c r="G23" s="15" t="s">
        <v>33</v>
      </c>
      <c r="H23" s="44"/>
      <c r="I23" s="45"/>
      <c r="J23" s="46"/>
      <c r="K23" s="47" t="str">
        <f t="shared" si="0"/>
        <v/>
      </c>
      <c r="L23" s="45"/>
      <c r="M23" s="46"/>
      <c r="N23" s="47" t="str">
        <f t="shared" si="1"/>
        <v/>
      </c>
      <c r="O23" s="45"/>
      <c r="P23" s="27" t="str">
        <f>IF(AND(OR($I$8=協会作業用シート!$A$2,OR(AND(C23&gt;0,H23&lt;&gt;協会作業用シート!$A$9),H23=協会作業用シート!$A$10)),OR(I23=協会作業用シート!$C$9,'記入例2（予約変更）'!L23=協会作業用シート!$C$9,'記入例2（予約変更）'!O23=協会作業用シート!$C$9)),協会料金計算!W35,"")</f>
        <v/>
      </c>
      <c r="Q23" s="43"/>
      <c r="R23" s="67"/>
    </row>
    <row r="24" spans="1:18" ht="52.5" customHeight="1" x14ac:dyDescent="0.55000000000000004">
      <c r="A24" s="83"/>
      <c r="B24" s="7" t="s">
        <v>22</v>
      </c>
      <c r="C24" s="48"/>
      <c r="D24" s="26">
        <f t="shared" si="2"/>
        <v>4</v>
      </c>
      <c r="E24" s="15" t="s">
        <v>31</v>
      </c>
      <c r="F24" s="26">
        <f t="shared" si="3"/>
        <v>16</v>
      </c>
      <c r="G24" s="15" t="s">
        <v>33</v>
      </c>
      <c r="H24" s="44"/>
      <c r="I24" s="45"/>
      <c r="J24" s="46"/>
      <c r="K24" s="47" t="str">
        <f t="shared" si="0"/>
        <v/>
      </c>
      <c r="L24" s="45"/>
      <c r="M24" s="46"/>
      <c r="N24" s="47" t="str">
        <f t="shared" si="1"/>
        <v/>
      </c>
      <c r="O24" s="45"/>
      <c r="P24" s="27" t="str">
        <f>IF(AND(OR($I$8=協会作業用シート!$A$2,OR(AND(C24&gt;0,H24&lt;&gt;協会作業用シート!$A$9),H24=協会作業用シート!$A$10)),OR(I24=協会作業用シート!$C$9,'記入例2（予約変更）'!L24=協会作業用シート!$C$9,'記入例2（予約変更）'!O24=協会作業用シート!$C$9)),協会料金計算!W36,"")</f>
        <v/>
      </c>
      <c r="Q24" s="43"/>
      <c r="R24" s="67"/>
    </row>
    <row r="25" spans="1:18" ht="52.5" customHeight="1" x14ac:dyDescent="0.55000000000000004">
      <c r="A25" s="83"/>
      <c r="B25" s="7" t="s">
        <v>42</v>
      </c>
      <c r="C25" s="48"/>
      <c r="D25" s="26">
        <f t="shared" si="2"/>
        <v>4</v>
      </c>
      <c r="E25" s="15" t="s">
        <v>31</v>
      </c>
      <c r="F25" s="26">
        <f t="shared" si="3"/>
        <v>16</v>
      </c>
      <c r="G25" s="15" t="s">
        <v>33</v>
      </c>
      <c r="H25" s="44"/>
      <c r="I25" s="45"/>
      <c r="J25" s="46"/>
      <c r="K25" s="47" t="str">
        <f t="shared" si="0"/>
        <v/>
      </c>
      <c r="L25" s="45"/>
      <c r="M25" s="46"/>
      <c r="N25" s="47" t="str">
        <f t="shared" si="1"/>
        <v/>
      </c>
      <c r="O25" s="45"/>
      <c r="P25" s="27" t="str">
        <f>IF(AND(OR($I$8=協会作業用シート!$A$2,OR(AND(C25&gt;0,H25&lt;&gt;協会作業用シート!$A$9),H25=協会作業用シート!$A$10)),OR(I25=協会作業用シート!$C$9,'記入例2（予約変更）'!L25=協会作業用シート!$C$9,'記入例2（予約変更）'!O25=協会作業用シート!$C$9)),協会料金計算!W37,"")</f>
        <v/>
      </c>
      <c r="Q25" s="43"/>
      <c r="R25" s="67"/>
    </row>
    <row r="26" spans="1:18" ht="52.5" customHeight="1" thickBot="1" x14ac:dyDescent="0.6">
      <c r="A26" s="84"/>
      <c r="B26" s="7" t="s">
        <v>43</v>
      </c>
      <c r="C26" s="48"/>
      <c r="D26" s="26">
        <f t="shared" si="2"/>
        <v>4</v>
      </c>
      <c r="E26" s="15" t="s">
        <v>31</v>
      </c>
      <c r="F26" s="26">
        <f t="shared" si="3"/>
        <v>16</v>
      </c>
      <c r="G26" s="15" t="s">
        <v>33</v>
      </c>
      <c r="H26" s="44"/>
      <c r="I26" s="45"/>
      <c r="J26" s="46"/>
      <c r="K26" s="47" t="str">
        <f t="shared" si="0"/>
        <v/>
      </c>
      <c r="L26" s="45"/>
      <c r="M26" s="46"/>
      <c r="N26" s="47" t="str">
        <f t="shared" si="1"/>
        <v/>
      </c>
      <c r="O26" s="45"/>
      <c r="P26" s="28" t="str">
        <f>IF(AND(OR($I$8=協会作業用シート!$A$2,OR(AND(C26&gt;0,H26&lt;&gt;協会作業用シート!$A$9),H26=協会作業用シート!$A$10)),OR(I26=協会作業用シート!$C$9,'記入例2（予約変更）'!L26=協会作業用シート!$C$9,'記入例2（予約変更）'!O26=協会作業用シート!$C$9)),協会料金計算!W38,"")</f>
        <v/>
      </c>
      <c r="Q26" s="43"/>
      <c r="R26" s="67"/>
    </row>
    <row r="27" spans="1:18" ht="33.5" customHeight="1" thickBot="1" x14ac:dyDescent="0.6">
      <c r="A27" s="64"/>
      <c r="B27" s="16"/>
      <c r="C27" s="16"/>
      <c r="D27" s="100" t="str">
        <f>IF(協会料金計算!$U$3=1,"繁忙日",IF(協会料金計算!$U$3=2,"通常日",IF(協会料金計算!$U$3=3,"閑散日","")))</f>
        <v/>
      </c>
      <c r="E27" s="101"/>
      <c r="F27" s="101"/>
      <c r="G27" s="102"/>
      <c r="H27" s="16"/>
      <c r="I27" s="16"/>
      <c r="J27" s="16"/>
      <c r="K27" s="16"/>
      <c r="L27" s="16"/>
      <c r="M27" s="16"/>
      <c r="N27" s="65"/>
      <c r="O27" s="31" t="s">
        <v>26</v>
      </c>
      <c r="P27" s="29">
        <f>SUM(P17:P26)</f>
        <v>7500</v>
      </c>
      <c r="Q27" s="16"/>
      <c r="R27" s="17"/>
    </row>
    <row r="28" spans="1:18" ht="18.5" x14ac:dyDescent="0.55000000000000004">
      <c r="A28" s="21" t="s">
        <v>6</v>
      </c>
      <c r="B28" s="4"/>
      <c r="C28" s="4"/>
      <c r="D28" s="4"/>
      <c r="E28" s="4"/>
      <c r="F28" s="4"/>
    </row>
    <row r="29" spans="1:18" ht="18.5" x14ac:dyDescent="0.55000000000000004">
      <c r="A29" s="21" t="s">
        <v>123</v>
      </c>
      <c r="B29" s="4"/>
      <c r="C29" s="4"/>
      <c r="D29" s="4"/>
      <c r="E29" s="4"/>
      <c r="F29" s="4"/>
    </row>
    <row r="30" spans="1:18" ht="18.5" x14ac:dyDescent="0.55000000000000004">
      <c r="A30" s="21" t="s">
        <v>124</v>
      </c>
      <c r="B30" s="4"/>
      <c r="C30" s="4"/>
      <c r="D30" s="4"/>
      <c r="E30" s="4"/>
      <c r="F30" s="4"/>
    </row>
    <row r="31" spans="1:18" ht="18.5" x14ac:dyDescent="0.55000000000000004">
      <c r="A31" s="21" t="s">
        <v>122</v>
      </c>
      <c r="B31" s="4"/>
      <c r="C31" s="4"/>
      <c r="D31" s="4"/>
      <c r="E31" s="4"/>
      <c r="F31" s="4"/>
    </row>
    <row r="32" spans="1:18" ht="18.5" x14ac:dyDescent="0.55000000000000004">
      <c r="A32" s="21" t="s">
        <v>132</v>
      </c>
      <c r="B32" s="4"/>
      <c r="C32" s="4"/>
      <c r="D32" s="4"/>
      <c r="E32" s="4"/>
      <c r="F32" s="4"/>
    </row>
    <row r="33" spans="1:6" ht="18.5" x14ac:dyDescent="0.55000000000000004">
      <c r="A33" s="21" t="s">
        <v>152</v>
      </c>
      <c r="B33" s="4"/>
      <c r="C33" s="4"/>
      <c r="D33" s="4"/>
      <c r="E33" s="4"/>
      <c r="F33" s="4"/>
    </row>
    <row r="34" spans="1:6" ht="18.5" x14ac:dyDescent="0.55000000000000004">
      <c r="A34" s="21" t="s">
        <v>131</v>
      </c>
      <c r="B34" s="4"/>
      <c r="C34" s="4"/>
      <c r="D34" s="4"/>
      <c r="E34" s="4"/>
      <c r="F34" s="4"/>
    </row>
    <row r="35" spans="1:6" ht="18.5" x14ac:dyDescent="0.55000000000000004">
      <c r="A35" s="21" t="s">
        <v>130</v>
      </c>
      <c r="B35" s="4"/>
      <c r="C35" s="4"/>
      <c r="D35" s="4"/>
      <c r="E35" s="4"/>
      <c r="F35" s="4"/>
    </row>
    <row r="36" spans="1:6" x14ac:dyDescent="0.55000000000000004">
      <c r="A36" s="23"/>
      <c r="B36" s="4"/>
      <c r="C36" s="4"/>
      <c r="D36" s="4"/>
      <c r="E36" s="4"/>
      <c r="F36" s="4"/>
    </row>
    <row r="37" spans="1:6" ht="23" x14ac:dyDescent="0.55000000000000004">
      <c r="A37" s="69" t="s">
        <v>7</v>
      </c>
      <c r="B37" s="70"/>
      <c r="C37" s="4"/>
      <c r="D37" s="4"/>
      <c r="E37" s="4"/>
      <c r="F37" s="4"/>
    </row>
    <row r="38" spans="1:6" ht="23" x14ac:dyDescent="0.55000000000000004">
      <c r="A38" s="71" t="s">
        <v>60</v>
      </c>
      <c r="B38" s="70"/>
      <c r="C38" s="4"/>
      <c r="D38" s="4"/>
      <c r="E38" s="4"/>
      <c r="F38" s="4"/>
    </row>
    <row r="39" spans="1:6" ht="23" x14ac:dyDescent="0.55000000000000004">
      <c r="A39" s="71" t="s">
        <v>62</v>
      </c>
      <c r="B39" s="70"/>
      <c r="C39" s="4"/>
      <c r="D39" s="4"/>
      <c r="E39" s="4"/>
      <c r="F39" s="4"/>
    </row>
    <row r="40" spans="1:6" ht="23" x14ac:dyDescent="0.55000000000000004">
      <c r="A40" s="71" t="s">
        <v>133</v>
      </c>
      <c r="B40" s="70"/>
      <c r="C40" s="4"/>
      <c r="D40" s="4"/>
      <c r="E40" s="4"/>
      <c r="F40" s="4"/>
    </row>
    <row r="41" spans="1:6" ht="23" x14ac:dyDescent="0.55000000000000004">
      <c r="A41" s="72" t="s">
        <v>134</v>
      </c>
      <c r="B41" s="73"/>
      <c r="C41" s="68"/>
      <c r="D41" s="68"/>
      <c r="E41" s="68"/>
      <c r="F41" s="4"/>
    </row>
    <row r="42" spans="1:6" ht="23" x14ac:dyDescent="0.55000000000000004">
      <c r="A42" s="71"/>
      <c r="B42" s="70"/>
      <c r="C42" s="4"/>
      <c r="D42" s="4"/>
      <c r="E42" s="4"/>
      <c r="F42" s="4"/>
    </row>
    <row r="43" spans="1:6" ht="23" x14ac:dyDescent="0.55000000000000004">
      <c r="A43" s="71" t="s">
        <v>153</v>
      </c>
      <c r="B43" s="69"/>
    </row>
    <row r="44" spans="1:6" ht="23" x14ac:dyDescent="0.55000000000000004">
      <c r="A44" s="71" t="s">
        <v>61</v>
      </c>
      <c r="B44" s="69"/>
    </row>
    <row r="45" spans="1:6" ht="23" x14ac:dyDescent="0.55000000000000004">
      <c r="A45" s="71" t="s">
        <v>8</v>
      </c>
      <c r="B45" s="69"/>
    </row>
    <row r="46" spans="1:6" ht="23" x14ac:dyDescent="0.55000000000000004">
      <c r="A46" s="71" t="s">
        <v>36</v>
      </c>
      <c r="B46" s="69"/>
    </row>
    <row r="47" spans="1:6" ht="23" x14ac:dyDescent="0.55000000000000004">
      <c r="A47" s="71" t="s">
        <v>38</v>
      </c>
      <c r="B47" s="69"/>
    </row>
    <row r="48" spans="1:6" ht="23" x14ac:dyDescent="0.55000000000000004">
      <c r="A48" s="71" t="s">
        <v>37</v>
      </c>
      <c r="B48" s="69"/>
    </row>
    <row r="49" spans="1:2" ht="23" x14ac:dyDescent="0.55000000000000004">
      <c r="A49" s="69" t="s">
        <v>39</v>
      </c>
      <c r="B49" s="69"/>
    </row>
    <row r="50" spans="1:2" x14ac:dyDescent="0.55000000000000004">
      <c r="A50" s="5"/>
    </row>
    <row r="51" spans="1:2" x14ac:dyDescent="0.55000000000000004">
      <c r="A51" s="5"/>
    </row>
    <row r="52" spans="1:2" x14ac:dyDescent="0.55000000000000004">
      <c r="A52" s="5"/>
    </row>
    <row r="53" spans="1:2" x14ac:dyDescent="0.55000000000000004">
      <c r="A53" s="5"/>
    </row>
    <row r="54" spans="1:2" x14ac:dyDescent="0.55000000000000004">
      <c r="A54" s="5"/>
    </row>
    <row r="55" spans="1:2" x14ac:dyDescent="0.55000000000000004">
      <c r="A55" s="5"/>
    </row>
    <row r="56" spans="1:2" x14ac:dyDescent="0.55000000000000004">
      <c r="A56" s="5"/>
    </row>
    <row r="57" spans="1:2" x14ac:dyDescent="0.55000000000000004">
      <c r="A57" s="5"/>
    </row>
    <row r="58" spans="1:2" x14ac:dyDescent="0.55000000000000004">
      <c r="A58" s="5"/>
    </row>
    <row r="59" spans="1:2" x14ac:dyDescent="0.55000000000000004">
      <c r="A59" s="5"/>
    </row>
    <row r="60" spans="1:2" x14ac:dyDescent="0.55000000000000004">
      <c r="A60" s="5"/>
    </row>
    <row r="61" spans="1:2" ht="36" customHeight="1" x14ac:dyDescent="0.55000000000000004"/>
    <row r="62" spans="1:2" x14ac:dyDescent="0.55000000000000004">
      <c r="A62" s="5"/>
    </row>
    <row r="63" spans="1:2" x14ac:dyDescent="0.55000000000000004">
      <c r="A63" s="5"/>
    </row>
    <row r="64" spans="1:2" x14ac:dyDescent="0.55000000000000004">
      <c r="A64" s="5"/>
    </row>
    <row r="65" spans="1:18" x14ac:dyDescent="0.55000000000000004">
      <c r="A65" s="5"/>
    </row>
    <row r="66" spans="1:18" x14ac:dyDescent="0.55000000000000004">
      <c r="A66" s="5"/>
    </row>
    <row r="67" spans="1:18" x14ac:dyDescent="0.55000000000000004">
      <c r="A67" s="5"/>
    </row>
    <row r="68" spans="1:18" x14ac:dyDescent="0.55000000000000004">
      <c r="A68" s="5"/>
    </row>
    <row r="69" spans="1:18" x14ac:dyDescent="0.55000000000000004">
      <c r="A69" s="5"/>
    </row>
    <row r="70" spans="1:18" x14ac:dyDescent="0.55000000000000004">
      <c r="A70" s="5"/>
    </row>
    <row r="79" spans="1:18" ht="36" customHeight="1" x14ac:dyDescent="0.55000000000000004">
      <c r="A79" s="81"/>
      <c r="B79" s="81"/>
      <c r="C79" s="81"/>
      <c r="D79" s="81"/>
      <c r="E79" s="81"/>
      <c r="F79" s="81"/>
      <c r="G79" s="81"/>
      <c r="H79" s="81"/>
      <c r="I79" s="81"/>
      <c r="J79" s="81"/>
      <c r="K79" s="81"/>
      <c r="L79" s="81"/>
      <c r="M79" s="81"/>
      <c r="N79" s="81"/>
      <c r="O79" s="81"/>
      <c r="P79" s="81"/>
      <c r="Q79" s="81"/>
      <c r="R79" s="13"/>
    </row>
  </sheetData>
  <sheetProtection algorithmName="SHA-512" hashValue="CZEHdiG1E9yTuSf/7vgGhu6/GRCiYOo7YKLvagjKdyh2JkqAUh2p1V2oSSxzJtMlh0NQ9rNWE4oomUuBgq4scw==" saltValue="RCWOcU8PMCrcW33gXoNycw==" spinCount="100000" sheet="1" objects="1" scenarios="1"/>
  <dataConsolidate/>
  <mergeCells count="29">
    <mergeCell ref="R15:R16"/>
    <mergeCell ref="D27:G27"/>
    <mergeCell ref="A79:Q79"/>
    <mergeCell ref="A15:A26"/>
    <mergeCell ref="B15:B16"/>
    <mergeCell ref="C15:C16"/>
    <mergeCell ref="D15:G16"/>
    <mergeCell ref="H15:H16"/>
    <mergeCell ref="I15:K15"/>
    <mergeCell ref="L15:N15"/>
    <mergeCell ref="P15:P16"/>
    <mergeCell ref="Q15:Q16"/>
    <mergeCell ref="R12:R13"/>
    <mergeCell ref="K13:L13"/>
    <mergeCell ref="B14:C14"/>
    <mergeCell ref="D14:G14"/>
    <mergeCell ref="I14:L14"/>
    <mergeCell ref="M14:N14"/>
    <mergeCell ref="O14:P14"/>
    <mergeCell ref="A3:Q3"/>
    <mergeCell ref="I8:L8"/>
    <mergeCell ref="A11:B11"/>
    <mergeCell ref="A12:A14"/>
    <mergeCell ref="B12:C13"/>
    <mergeCell ref="D12:I13"/>
    <mergeCell ref="K12:L12"/>
    <mergeCell ref="M12:M13"/>
    <mergeCell ref="N12:P13"/>
    <mergeCell ref="Q12:Q13"/>
  </mergeCells>
  <phoneticPr fontId="1"/>
  <conditionalFormatting sqref="C17:C26">
    <cfRule type="expression" dxfId="28" priority="6">
      <formula>C17=""</formula>
    </cfRule>
  </conditionalFormatting>
  <conditionalFormatting sqref="D11">
    <cfRule type="expression" dxfId="27" priority="12">
      <formula>D11=""</formula>
    </cfRule>
  </conditionalFormatting>
  <conditionalFormatting sqref="F11">
    <cfRule type="expression" dxfId="26" priority="11">
      <formula>$F$11=""</formula>
    </cfRule>
  </conditionalFormatting>
  <conditionalFormatting sqref="Q9">
    <cfRule type="expression" dxfId="18" priority="14">
      <formula>$Q$9&gt;0</formula>
    </cfRule>
  </conditionalFormatting>
  <dataValidations count="1">
    <dataValidation imeMode="fullKatakana" allowBlank="1" showInputMessage="1" showErrorMessage="1" sqref="K12:L12" xr:uid="{FADDA48D-C026-4651-A70E-1779157FE8CD}"/>
  </dataValidations>
  <pageMargins left="0.70866141732283472" right="0.70866141732283472" top="0.59055118110236227" bottom="0.59055118110236227" header="0.31496062992125984" footer="0.31496062992125984"/>
  <pageSetup paperSize="9" scale="43" fitToHeight="0" orientation="landscape" r:id="rId1"/>
  <rowBreaks count="1" manualBreakCount="1">
    <brk id="36" max="17" man="1"/>
  </rowBreaks>
  <drawing r:id="rId2"/>
  <extLst>
    <ext xmlns:x14="http://schemas.microsoft.com/office/spreadsheetml/2009/9/main" uri="{78C0D931-6437-407d-A8EE-F0AAD7539E65}">
      <x14:conditionalFormattings>
        <x14:conditionalFormatting xmlns:xm="http://schemas.microsoft.com/office/excel/2006/main">
          <x14:cfRule type="expression" priority="4" id="{81680093-0239-4AB7-BB63-835DDAAE19BD}">
            <xm:f>$I$8=協会作業用シート!$A$2</xm:f>
            <x14:dxf>
              <fill>
                <patternFill>
                  <bgColor theme="0" tint="-0.24994659260841701"/>
                </patternFill>
              </fill>
            </x14:dxf>
          </x14:cfRule>
          <x14:cfRule type="expression" priority="5" id="{C19E0663-9EA6-4082-A7FB-DC6FBC5D24D0}">
            <xm:f>$I$8=協会作業用シート!$A$3</xm:f>
            <x14:dxf>
              <fill>
                <patternFill patternType="none">
                  <bgColor auto="1"/>
                </patternFill>
              </fill>
            </x14:dxf>
          </x14:cfRule>
          <xm:sqref>C17:C26</xm:sqref>
        </x14:conditionalFormatting>
        <x14:conditionalFormatting xmlns:xm="http://schemas.microsoft.com/office/excel/2006/main">
          <x14:cfRule type="expression" priority="3" id="{85911FF1-16A5-4155-A418-70C30EF9C5E1}">
            <xm:f>$I$8&lt;&gt;協会作業用シート!$A$3</xm:f>
            <x14:dxf>
              <fill>
                <patternFill>
                  <bgColor theme="0" tint="-0.24994659260841701"/>
                </patternFill>
              </fill>
            </x14:dxf>
          </x14:cfRule>
          <xm:sqref>H17:H26</xm:sqref>
        </x14:conditionalFormatting>
        <x14:conditionalFormatting xmlns:xm="http://schemas.microsoft.com/office/excel/2006/main">
          <x14:cfRule type="expression" priority="7" id="{AD2025CF-0D41-4A25-88D7-F9707996F2F9}">
            <xm:f>$D$14=協会作業用シート!$C$3</xm:f>
            <x14:dxf>
              <fill>
                <patternFill>
                  <bgColor theme="0" tint="-0.24994659260841701"/>
                </patternFill>
              </fill>
            </x14:dxf>
          </x14:cfRule>
          <xm:sqref>I14:L14</xm:sqref>
        </x14:conditionalFormatting>
        <x14:conditionalFormatting xmlns:xm="http://schemas.microsoft.com/office/excel/2006/main">
          <x14:cfRule type="expression" priority="10" id="{7EE36591-D0CD-4AF4-B065-029C5A403F91}">
            <xm:f>OR($I17=協会作業用シート!$C$10,$I17="")</xm:f>
            <x14:dxf>
              <fill>
                <patternFill>
                  <bgColor theme="0" tint="-0.24994659260841701"/>
                </patternFill>
              </fill>
            </x14:dxf>
          </x14:cfRule>
          <xm:sqref>J17:K26</xm:sqref>
        </x14:conditionalFormatting>
        <x14:conditionalFormatting xmlns:xm="http://schemas.microsoft.com/office/excel/2006/main">
          <x14:cfRule type="expression" priority="13" id="{CFCABAE8-D802-4FB6-8707-C0FAB1DF8448}">
            <xm:f>$L$7&lt;&gt;協会作業用シート!$C$17</xm:f>
            <x14:dxf>
              <fill>
                <patternFill>
                  <bgColor rgb="FFFFFF00"/>
                </patternFill>
              </fill>
            </x14:dxf>
          </x14:cfRule>
          <xm:sqref>L7</xm:sqref>
        </x14:conditionalFormatting>
        <x14:conditionalFormatting xmlns:xm="http://schemas.microsoft.com/office/excel/2006/main">
          <x14:cfRule type="expression" priority="9" id="{A3CB2ECC-F865-427B-9117-55A22844260C}">
            <xm:f>OR($L17=協会作業用シート!$C$10,$L17="")</xm:f>
            <x14:dxf>
              <fill>
                <patternFill>
                  <bgColor theme="0" tint="-0.24994659260841701"/>
                </patternFill>
              </fill>
            </x14:dxf>
          </x14:cfRule>
          <xm:sqref>M17:N26</xm:sqref>
        </x14:conditionalFormatting>
        <x14:conditionalFormatting xmlns:xm="http://schemas.microsoft.com/office/excel/2006/main">
          <x14:cfRule type="expression" priority="2" id="{C81D5B3F-7A63-486A-8EE4-4AD40D35452E}">
            <xm:f>AND($I17=協会作業用シート!$C$10,$L17=協会作業用シート!$C$10)=TRUE</xm:f>
            <x14:dxf>
              <fill>
                <patternFill>
                  <bgColor theme="0" tint="-0.24994659260841701"/>
                </patternFill>
              </fill>
            </x14:dxf>
          </x14:cfRule>
          <xm:sqref>O17:O26</xm:sqref>
        </x14:conditionalFormatting>
        <x14:conditionalFormatting xmlns:xm="http://schemas.microsoft.com/office/excel/2006/main">
          <x14:cfRule type="expression" priority="8" id="{2A10C0A2-6CD4-4F0E-AE81-1B138CAD0544}">
            <xm:f>$I$8=協会作業用シート!$A$2</xm:f>
            <x14:dxf>
              <fill>
                <patternFill>
                  <bgColor theme="0" tint="-0.24994659260841701"/>
                </patternFill>
              </fill>
            </x14:dxf>
          </x14:cfRule>
          <xm:sqref>Q8</xm:sqref>
        </x14:conditionalFormatting>
        <x14:conditionalFormatting xmlns:xm="http://schemas.microsoft.com/office/excel/2006/main">
          <x14:cfRule type="expression" priority="1" id="{5AB2267B-C8DD-4946-8229-6C346A0929A3}">
            <xm:f>$I$8=協会作業用シート!$A$2</xm:f>
            <x14:dxf>
              <fill>
                <patternFill>
                  <bgColor theme="0" tint="-0.24994659260841701"/>
                </patternFill>
              </fill>
            </x14:dxf>
          </x14:cfRule>
          <xm:sqref>R17:R26</xm:sqref>
        </x14:conditionalFormatting>
      </x14:conditionalFormattings>
    </ext>
    <ext xmlns:x14="http://schemas.microsoft.com/office/spreadsheetml/2009/9/main" uri="{CCE6A557-97BC-4b89-ADB6-D9C93CAAB3DF}">
      <x14:dataValidations xmlns:xm="http://schemas.microsoft.com/office/excel/2006/main" count="13">
        <x14:dataValidation type="list" allowBlank="1" showInputMessage="1" showErrorMessage="1" xr:uid="{8F40ACF8-305D-4950-81CB-DC1D6EE177B4}">
          <x14:formula1>
            <xm:f>協会作業用シート!$C$9:$C$10</xm:f>
          </x14:formula1>
          <xm:sqref>I17:I26 L17:L26</xm:sqref>
        </x14:dataValidation>
        <x14:dataValidation type="list" allowBlank="1" showInputMessage="1" showErrorMessage="1" xr:uid="{96700949-B9D8-41CB-B3BF-B28B98AC6A6D}">
          <x14:formula1>
            <xm:f>協会作業用シート!$C$2:$C$3</xm:f>
          </x14:formula1>
          <xm:sqref>D14</xm:sqref>
        </x14:dataValidation>
        <x14:dataValidation type="list" allowBlank="1" showInputMessage="1" showErrorMessage="1" xr:uid="{CD792D78-DA68-4394-B39C-50BDEB6E3225}">
          <x14:formula1>
            <xm:f>協会作業用シート!$I$2:$I$11</xm:f>
          </x14:formula1>
          <xm:sqref>J17:J26</xm:sqref>
        </x14:dataValidation>
        <x14:dataValidation type="list" allowBlank="1" showInputMessage="1" showErrorMessage="1" xr:uid="{74AA11A4-4BD9-429F-A630-5FDAF90911B9}">
          <x14:formula1>
            <xm:f>協会作業用シート!$K$2:$K$11</xm:f>
          </x14:formula1>
          <xm:sqref>M17:M26</xm:sqref>
        </x14:dataValidation>
        <x14:dataValidation type="list" allowBlank="1" showInputMessage="1" showErrorMessage="1" xr:uid="{09BC0DFE-74AD-442A-BC39-FAA6795FEDCB}">
          <x14:formula1>
            <xm:f>協会作業用シート!$E$3:$E$9</xm:f>
          </x14:formula1>
          <xm:sqref>D17</xm:sqref>
        </x14:dataValidation>
        <x14:dataValidation type="list" allowBlank="1" showInputMessage="1" showErrorMessage="1" xr:uid="{B63E4883-815C-45A2-95ED-8BD4E8589FC4}">
          <x14:formula1>
            <xm:f>IF($D$17=4,協会作業用シート!$G$14:$G$31,IF($D$17=10,協会作業用シート!$G$2:$G$14,IF(OR($D$17=6,$D$17=9),協会作業用シート!$G$2:$G$31,協会作業用シート!$G$2:$G$32)))</xm:f>
          </x14:formula1>
          <xm:sqref>F17</xm:sqref>
        </x14:dataValidation>
        <x14:dataValidation type="list" allowBlank="1" showInputMessage="1" showErrorMessage="1" xr:uid="{73D67BAE-365A-4419-ABAE-584474A2F3FB}">
          <x14:formula1>
            <xm:f>IF($I$8=協会作業用シート!$A$2,協会作業用シート!$A$12,協会作業用シート!$A$9:$A$11)</xm:f>
          </x14:formula1>
          <xm:sqref>H17:H26</xm:sqref>
        </x14:dataValidation>
        <x14:dataValidation type="list" allowBlank="1" showInputMessage="1" showErrorMessage="1" xr:uid="{6A4C75EA-E80E-428F-BD41-25B7C67EEC6D}">
          <x14:formula1>
            <xm:f>IF($D$11=3,協会作業用シート!$G$4:$G$32,IF($D$11=10,協会作業用シート!$G$2:$G$14,IF(OR($D$11=4,$D$11=6,$D$11=9),協会作業用シート!$G$2:$G$31,協会作業用シート!$G$2:$G$32)))</xm:f>
          </x14:formula1>
          <xm:sqref>F11</xm:sqref>
        </x14:dataValidation>
        <x14:dataValidation type="list" allowBlank="1" showInputMessage="1" showErrorMessage="1" xr:uid="{982F8C9F-025B-4DC5-8706-A6D19A76D2D5}">
          <x14:formula1>
            <xm:f>協会作業用シート!$E$2:$E$9</xm:f>
          </x14:formula1>
          <xm:sqref>D11</xm:sqref>
        </x14:dataValidation>
        <x14:dataValidation type="list" allowBlank="1" showInputMessage="1" showErrorMessage="1" xr:uid="{9000D7F5-A40E-4BB0-AED4-92907343A0BE}">
          <x14:formula1>
            <xm:f>IF($L$7&lt;&gt;協会作業用シート!$C$17,協会作業用シート!$A$5,協会作業用シート!$A$2:$A$4)</xm:f>
          </x14:formula1>
          <xm:sqref>I8:L8</xm:sqref>
        </x14:dataValidation>
        <x14:dataValidation type="list" allowBlank="1" showInputMessage="1" showErrorMessage="1" xr:uid="{BEF2033A-FD21-4C10-B160-733E76721A42}">
          <x14:formula1>
            <xm:f>IF($I$8=協会作業用シート!$A$2,協会作業用シート!$A$16,協会作業用シート!$A$17:$A$18)</xm:f>
          </x14:formula1>
          <xm:sqref>O14:P14</xm:sqref>
        </x14:dataValidation>
        <x14:dataValidation type="list" allowBlank="1" showInputMessage="1" showErrorMessage="1" xr:uid="{A3FEADD3-073A-44D5-A2F4-B2C7AD3A6F62}">
          <x14:formula1>
            <xm:f>IF(AND($I17&lt;&gt;協会作業用シート!$C$9,$L17&lt;&gt;協会作業用シート!$C$9),協会作業用シート!$C$10,協会作業用シート!$C$9:$C$10)</xm:f>
          </x14:formula1>
          <xm:sqref>O17:O26</xm:sqref>
        </x14:dataValidation>
        <x14:dataValidation type="list" allowBlank="1" showInputMessage="1" showErrorMessage="1" xr:uid="{0ADD2FB7-BC63-434E-BCFC-D5C37E5B98A0}">
          <x14:formula1>
            <xm:f>協会作業用シート!$C$16:$C$17</xm:f>
          </x14:formula1>
          <xm:sqref>L7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7BE842-E3FE-401E-B1D1-1BAB8E1252C5}">
  <sheetPr>
    <pageSetUpPr fitToPage="1"/>
  </sheetPr>
  <dimension ref="A1:R79"/>
  <sheetViews>
    <sheetView showGridLines="0" view="pageBreakPreview" zoomScale="40" zoomScaleNormal="100" zoomScaleSheetLayoutView="40" workbookViewId="0">
      <selection activeCell="H8" sqref="H8"/>
    </sheetView>
  </sheetViews>
  <sheetFormatPr defaultRowHeight="13" x14ac:dyDescent="0.55000000000000004"/>
  <cols>
    <col min="1" max="1" width="6.33203125" style="2" customWidth="1"/>
    <col min="2" max="2" width="7.4140625" style="2" customWidth="1"/>
    <col min="3" max="3" width="17" style="2" customWidth="1"/>
    <col min="4" max="4" width="5.5" style="2" customWidth="1"/>
    <col min="5" max="5" width="3.58203125" style="2" customWidth="1"/>
    <col min="6" max="6" width="5.5" style="2" customWidth="1"/>
    <col min="7" max="7" width="3.58203125" style="2" customWidth="1"/>
    <col min="8" max="9" width="13.58203125" style="2" customWidth="1"/>
    <col min="10" max="11" width="10.58203125" style="2" customWidth="1"/>
    <col min="12" max="12" width="13.58203125" style="2" customWidth="1"/>
    <col min="13" max="14" width="10.58203125" style="2" customWidth="1"/>
    <col min="15" max="15" width="13.58203125" style="2" customWidth="1"/>
    <col min="16" max="16" width="16.83203125" style="2" customWidth="1"/>
    <col min="17" max="18" width="56.75" style="2" customWidth="1"/>
    <col min="19" max="19" width="8.6640625" style="2" customWidth="1"/>
    <col min="20" max="26" width="8.6640625" style="2"/>
    <col min="27" max="27" width="11.5" style="2" customWidth="1"/>
    <col min="28" max="16384" width="8.6640625" style="2"/>
  </cols>
  <sheetData>
    <row r="1" spans="1:18" ht="32" x14ac:dyDescent="0.55000000000000004">
      <c r="A1" s="25" t="s">
        <v>154</v>
      </c>
    </row>
    <row r="2" spans="1:18" ht="11" customHeight="1" x14ac:dyDescent="0.55000000000000004">
      <c r="A2" s="1"/>
    </row>
    <row r="3" spans="1:18" ht="24.5" customHeight="1" x14ac:dyDescent="0.55000000000000004">
      <c r="A3" s="105" t="s">
        <v>155</v>
      </c>
      <c r="B3" s="105"/>
      <c r="C3" s="105"/>
      <c r="D3" s="105"/>
      <c r="E3" s="105"/>
      <c r="F3" s="105"/>
      <c r="G3" s="105"/>
      <c r="H3" s="105"/>
      <c r="I3" s="105"/>
      <c r="J3" s="105"/>
      <c r="K3" s="105"/>
      <c r="L3" s="105"/>
      <c r="M3" s="105"/>
      <c r="N3" s="105"/>
      <c r="O3" s="105"/>
      <c r="P3" s="105"/>
      <c r="Q3" s="105"/>
      <c r="R3" s="11"/>
    </row>
    <row r="4" spans="1:18" ht="12.5" customHeight="1" x14ac:dyDescent="0.55000000000000004">
      <c r="A4" s="3"/>
    </row>
    <row r="5" spans="1:18" ht="18.5" x14ac:dyDescent="0.55000000000000004">
      <c r="A5" s="21" t="s">
        <v>0</v>
      </c>
    </row>
    <row r="6" spans="1:18" ht="16.5" thickBot="1" x14ac:dyDescent="0.6">
      <c r="A6" s="20"/>
    </row>
    <row r="7" spans="1:18" ht="37" customHeight="1" thickBot="1" x14ac:dyDescent="0.6">
      <c r="A7" s="21" t="s">
        <v>126</v>
      </c>
      <c r="L7" s="66" t="s">
        <v>117</v>
      </c>
      <c r="M7" s="20" t="s">
        <v>121</v>
      </c>
    </row>
    <row r="8" spans="1:18" ht="39" customHeight="1" thickBot="1" x14ac:dyDescent="0.6">
      <c r="A8" s="21" t="s">
        <v>65</v>
      </c>
      <c r="I8" s="122" t="s">
        <v>40</v>
      </c>
      <c r="J8" s="123"/>
      <c r="K8" s="123"/>
      <c r="L8" s="124"/>
      <c r="P8" s="38" t="str">
        <f>IF(I8="新規予約","【協会記入】
受付番号","受付番号")</f>
        <v>受付番号</v>
      </c>
      <c r="Q8" s="39">
        <v>999999</v>
      </c>
    </row>
    <row r="9" spans="1:18" ht="22" customHeight="1" thickBot="1" x14ac:dyDescent="0.6">
      <c r="P9" s="14"/>
      <c r="Q9" s="40"/>
    </row>
    <row r="10" spans="1:18" ht="13.5" customHeight="1" thickBot="1" x14ac:dyDescent="0.6"/>
    <row r="11" spans="1:18" ht="37" customHeight="1" thickBot="1" x14ac:dyDescent="0.6">
      <c r="A11" s="103" t="s">
        <v>119</v>
      </c>
      <c r="B11" s="104"/>
      <c r="C11" s="35" t="s">
        <v>66</v>
      </c>
      <c r="D11" s="41">
        <v>3</v>
      </c>
      <c r="E11" s="34" t="s">
        <v>32</v>
      </c>
      <c r="F11" s="41">
        <v>20</v>
      </c>
      <c r="G11" s="34" t="s">
        <v>34</v>
      </c>
      <c r="H11" s="36"/>
      <c r="P11" s="30" t="s">
        <v>64</v>
      </c>
      <c r="Q11" s="37">
        <f>IF(AND(D17&gt;0,F17&gt;0),DATEVALUE("2025/"&amp;D17&amp;"/"&amp;F17)-11,"-------------")</f>
        <v>45752</v>
      </c>
      <c r="R11" s="24" t="s">
        <v>135</v>
      </c>
    </row>
    <row r="12" spans="1:18" ht="16" customHeight="1" x14ac:dyDescent="0.55000000000000004">
      <c r="A12" s="106" t="s">
        <v>1</v>
      </c>
      <c r="B12" s="75" t="s">
        <v>125</v>
      </c>
      <c r="C12" s="76"/>
      <c r="D12" s="114" t="s">
        <v>136</v>
      </c>
      <c r="E12" s="115"/>
      <c r="F12" s="115"/>
      <c r="G12" s="115"/>
      <c r="H12" s="115"/>
      <c r="I12" s="115"/>
      <c r="J12" s="22" t="s">
        <v>3</v>
      </c>
      <c r="K12" s="118" t="s">
        <v>138</v>
      </c>
      <c r="L12" s="119"/>
      <c r="M12" s="127" t="s">
        <v>52</v>
      </c>
      <c r="N12" s="129" t="s">
        <v>139</v>
      </c>
      <c r="O12" s="130"/>
      <c r="P12" s="131"/>
      <c r="Q12" s="108" t="s">
        <v>4</v>
      </c>
      <c r="R12" s="110" t="s">
        <v>140</v>
      </c>
    </row>
    <row r="13" spans="1:18" ht="33.5" customHeight="1" x14ac:dyDescent="0.55000000000000004">
      <c r="A13" s="107"/>
      <c r="B13" s="77"/>
      <c r="C13" s="78"/>
      <c r="D13" s="116"/>
      <c r="E13" s="117"/>
      <c r="F13" s="117"/>
      <c r="G13" s="117"/>
      <c r="H13" s="117"/>
      <c r="I13" s="117"/>
      <c r="J13" s="10" t="s">
        <v>2</v>
      </c>
      <c r="K13" s="120" t="s">
        <v>137</v>
      </c>
      <c r="L13" s="121"/>
      <c r="M13" s="128"/>
      <c r="N13" s="132"/>
      <c r="O13" s="133"/>
      <c r="P13" s="134"/>
      <c r="Q13" s="109"/>
      <c r="R13" s="111"/>
    </row>
    <row r="14" spans="1:18" ht="33.5" customHeight="1" x14ac:dyDescent="0.55000000000000004">
      <c r="A14" s="107"/>
      <c r="B14" s="125" t="s">
        <v>127</v>
      </c>
      <c r="C14" s="126"/>
      <c r="D14" s="135" t="s">
        <v>10</v>
      </c>
      <c r="E14" s="136"/>
      <c r="F14" s="136"/>
      <c r="G14" s="136"/>
      <c r="H14" s="8" t="s">
        <v>59</v>
      </c>
      <c r="I14" s="137" t="s">
        <v>141</v>
      </c>
      <c r="J14" s="138"/>
      <c r="K14" s="138"/>
      <c r="L14" s="139"/>
      <c r="M14" s="112" t="s">
        <v>44</v>
      </c>
      <c r="N14" s="113"/>
      <c r="O14" s="135" t="s">
        <v>47</v>
      </c>
      <c r="P14" s="136"/>
      <c r="Q14" s="18"/>
      <c r="R14" s="19"/>
    </row>
    <row r="15" spans="1:18" ht="33" customHeight="1" x14ac:dyDescent="0.55000000000000004">
      <c r="A15" s="82" t="s">
        <v>41</v>
      </c>
      <c r="B15" s="98"/>
      <c r="C15" s="85" t="str">
        <f>IF(I8="新規予約","【協会記入】
予約番号","予約番号")&amp;" ※４"</f>
        <v>予約番号 ※４</v>
      </c>
      <c r="D15" s="92" t="s">
        <v>128</v>
      </c>
      <c r="E15" s="93"/>
      <c r="F15" s="93"/>
      <c r="G15" s="94"/>
      <c r="H15" s="90" t="s">
        <v>51</v>
      </c>
      <c r="I15" s="87" t="s">
        <v>56</v>
      </c>
      <c r="J15" s="88"/>
      <c r="K15" s="89"/>
      <c r="L15" s="87" t="s">
        <v>57</v>
      </c>
      <c r="M15" s="88"/>
      <c r="N15" s="89"/>
      <c r="O15" s="33" t="s">
        <v>129</v>
      </c>
      <c r="P15" s="85" t="s">
        <v>23</v>
      </c>
      <c r="Q15" s="85" t="s">
        <v>5</v>
      </c>
      <c r="R15" s="79" t="s">
        <v>58</v>
      </c>
    </row>
    <row r="16" spans="1:18" ht="33" customHeight="1" x14ac:dyDescent="0.55000000000000004">
      <c r="A16" s="83"/>
      <c r="B16" s="99"/>
      <c r="C16" s="86"/>
      <c r="D16" s="95"/>
      <c r="E16" s="96"/>
      <c r="F16" s="96"/>
      <c r="G16" s="97"/>
      <c r="H16" s="91"/>
      <c r="I16" s="32" t="s">
        <v>53</v>
      </c>
      <c r="J16" s="32" t="s">
        <v>54</v>
      </c>
      <c r="K16" s="32" t="s">
        <v>55</v>
      </c>
      <c r="L16" s="32" t="s">
        <v>53</v>
      </c>
      <c r="M16" s="32" t="s">
        <v>54</v>
      </c>
      <c r="N16" s="32" t="s">
        <v>55</v>
      </c>
      <c r="O16" s="32" t="s">
        <v>53</v>
      </c>
      <c r="P16" s="86"/>
      <c r="Q16" s="86"/>
      <c r="R16" s="80"/>
    </row>
    <row r="17" spans="1:18" ht="52.5" customHeight="1" x14ac:dyDescent="0.55000000000000004">
      <c r="A17" s="83"/>
      <c r="B17" s="7" t="s">
        <v>14</v>
      </c>
      <c r="C17" s="48">
        <v>4169000001</v>
      </c>
      <c r="D17" s="42">
        <v>4</v>
      </c>
      <c r="E17" s="15" t="s">
        <v>32</v>
      </c>
      <c r="F17" s="42">
        <v>16</v>
      </c>
      <c r="G17" s="15" t="s">
        <v>34</v>
      </c>
      <c r="H17" s="44" t="s">
        <v>149</v>
      </c>
      <c r="I17" s="45" t="s">
        <v>29</v>
      </c>
      <c r="J17" s="46">
        <v>0.375</v>
      </c>
      <c r="K17" s="47">
        <f t="shared" ref="K17:K26" si="0">IF(J17="","",J17+TIME(0,10,0))</f>
        <v>0.38194444444444442</v>
      </c>
      <c r="L17" s="45" t="s">
        <v>29</v>
      </c>
      <c r="M17" s="46">
        <v>0.79166666666666696</v>
      </c>
      <c r="N17" s="47">
        <f t="shared" ref="N17:N26" si="1">IF(M17="","",M17+TIME(0,60,0))</f>
        <v>0.83333333333333359</v>
      </c>
      <c r="O17" s="45" t="s">
        <v>29</v>
      </c>
      <c r="P17" s="27" t="str">
        <f>IF(AND(OR($I$8=協会作業用シート!$A$2,OR(AND(C17&gt;0,H17&lt;&gt;協会作業用シート!$A$9),H17=協会作業用シート!$A$10)),OR(I17=協会作業用シート!$C$9,'記入例3（キャンセル）'!L17=協会作業用シート!$C$9,'記入例3（キャンセル）'!O17=協会作業用シート!$C$9)),協会料金計算!W42,"")</f>
        <v/>
      </c>
      <c r="Q17" s="43" t="s">
        <v>145</v>
      </c>
      <c r="R17" s="67"/>
    </row>
    <row r="18" spans="1:18" ht="52.5" customHeight="1" x14ac:dyDescent="0.55000000000000004">
      <c r="A18" s="83"/>
      <c r="B18" s="7" t="s">
        <v>16</v>
      </c>
      <c r="C18" s="48">
        <v>4169000002</v>
      </c>
      <c r="D18" s="26">
        <f t="shared" ref="D18:D26" si="2">$D$17</f>
        <v>4</v>
      </c>
      <c r="E18" s="15" t="s">
        <v>32</v>
      </c>
      <c r="F18" s="26">
        <f t="shared" ref="F18:F26" si="3">$F$17</f>
        <v>16</v>
      </c>
      <c r="G18" s="15" t="s">
        <v>34</v>
      </c>
      <c r="H18" s="44" t="s">
        <v>47</v>
      </c>
      <c r="I18" s="45" t="s">
        <v>29</v>
      </c>
      <c r="J18" s="46">
        <v>0.375</v>
      </c>
      <c r="K18" s="47">
        <f t="shared" si="0"/>
        <v>0.38194444444444442</v>
      </c>
      <c r="L18" s="45" t="s">
        <v>29</v>
      </c>
      <c r="M18" s="46">
        <v>0.79166666666666696</v>
      </c>
      <c r="N18" s="47">
        <f t="shared" si="1"/>
        <v>0.83333333333333359</v>
      </c>
      <c r="O18" s="45" t="s">
        <v>29</v>
      </c>
      <c r="P18" s="27">
        <f>IF(AND(OR($I$8=協会作業用シート!$A$2,OR(AND(C18&gt;0,H18&lt;&gt;協会作業用シート!$A$9),H18=協会作業用シート!$A$10)),OR(I18=協会作業用シート!$C$9,'記入例3（キャンセル）'!L18=協会作業用シート!$C$9,'記入例3（キャンセル）'!O18=協会作業用シート!$C$9)),協会料金計算!W43,"")</f>
        <v>4500</v>
      </c>
      <c r="Q18" s="43" t="s">
        <v>146</v>
      </c>
      <c r="R18" s="67"/>
    </row>
    <row r="19" spans="1:18" ht="52.5" customHeight="1" x14ac:dyDescent="0.55000000000000004">
      <c r="A19" s="83"/>
      <c r="B19" s="7" t="s">
        <v>17</v>
      </c>
      <c r="C19" s="48"/>
      <c r="D19" s="26">
        <f t="shared" si="2"/>
        <v>4</v>
      </c>
      <c r="E19" s="15" t="s">
        <v>32</v>
      </c>
      <c r="F19" s="26">
        <f t="shared" si="3"/>
        <v>16</v>
      </c>
      <c r="G19" s="15" t="s">
        <v>33</v>
      </c>
      <c r="H19" s="44"/>
      <c r="I19" s="45"/>
      <c r="J19" s="46"/>
      <c r="K19" s="47" t="str">
        <f t="shared" si="0"/>
        <v/>
      </c>
      <c r="L19" s="45"/>
      <c r="M19" s="46"/>
      <c r="N19" s="47" t="str">
        <f t="shared" si="1"/>
        <v/>
      </c>
      <c r="O19" s="45"/>
      <c r="P19" s="27" t="str">
        <f>IF(AND(OR($I$8=協会作業用シート!$A$2,OR(AND(C19&gt;0,H19&lt;&gt;協会作業用シート!$A$9),H19=協会作業用シート!$A$10)),OR(I19=協会作業用シート!$C$9,'記入例3（キャンセル）'!L19=協会作業用シート!$C$9,'記入例3（キャンセル）'!O19=協会作業用シート!$C$9)),協会料金計算!W44,"")</f>
        <v/>
      </c>
      <c r="Q19" s="43"/>
      <c r="R19" s="67"/>
    </row>
    <row r="20" spans="1:18" ht="52.5" customHeight="1" x14ac:dyDescent="0.55000000000000004">
      <c r="A20" s="83"/>
      <c r="B20" s="7" t="s">
        <v>18</v>
      </c>
      <c r="C20" s="48"/>
      <c r="D20" s="26">
        <f t="shared" si="2"/>
        <v>4</v>
      </c>
      <c r="E20" s="15" t="s">
        <v>31</v>
      </c>
      <c r="F20" s="26">
        <f t="shared" si="3"/>
        <v>16</v>
      </c>
      <c r="G20" s="15" t="s">
        <v>33</v>
      </c>
      <c r="H20" s="44"/>
      <c r="I20" s="45"/>
      <c r="J20" s="46"/>
      <c r="K20" s="47" t="str">
        <f t="shared" si="0"/>
        <v/>
      </c>
      <c r="L20" s="45"/>
      <c r="M20" s="46"/>
      <c r="N20" s="47" t="str">
        <f t="shared" si="1"/>
        <v/>
      </c>
      <c r="O20" s="45"/>
      <c r="P20" s="27" t="str">
        <f>IF(AND(OR($I$8=協会作業用シート!$A$2,OR(AND(C20&gt;0,H20&lt;&gt;協会作業用シート!$A$9),H20=協会作業用シート!$A$10)),OR(I20=協会作業用シート!$C$9,'記入例3（キャンセル）'!L20=協会作業用シート!$C$9,'記入例3（キャンセル）'!O20=協会作業用シート!$C$9)),協会料金計算!W45,"")</f>
        <v/>
      </c>
      <c r="Q20" s="43"/>
      <c r="R20" s="67"/>
    </row>
    <row r="21" spans="1:18" ht="52.5" customHeight="1" x14ac:dyDescent="0.55000000000000004">
      <c r="A21" s="83"/>
      <c r="B21" s="7" t="s">
        <v>19</v>
      </c>
      <c r="C21" s="48"/>
      <c r="D21" s="26">
        <f t="shared" si="2"/>
        <v>4</v>
      </c>
      <c r="E21" s="15" t="s">
        <v>31</v>
      </c>
      <c r="F21" s="26">
        <f t="shared" si="3"/>
        <v>16</v>
      </c>
      <c r="G21" s="15" t="s">
        <v>33</v>
      </c>
      <c r="H21" s="44"/>
      <c r="I21" s="45"/>
      <c r="J21" s="46"/>
      <c r="K21" s="47" t="str">
        <f t="shared" si="0"/>
        <v/>
      </c>
      <c r="L21" s="45"/>
      <c r="M21" s="46"/>
      <c r="N21" s="47" t="str">
        <f t="shared" si="1"/>
        <v/>
      </c>
      <c r="O21" s="45"/>
      <c r="P21" s="27" t="str">
        <f>IF(AND(OR($I$8=協会作業用シート!$A$2,OR(AND(C21&gt;0,H21&lt;&gt;協会作業用シート!$A$9),H21=協会作業用シート!$A$10)),OR(I21=協会作業用シート!$C$9,'記入例3（キャンセル）'!L21=協会作業用シート!$C$9,'記入例3（キャンセル）'!O21=協会作業用シート!$C$9)),協会料金計算!W46,"")</f>
        <v/>
      </c>
      <c r="Q21" s="43"/>
      <c r="R21" s="67"/>
    </row>
    <row r="22" spans="1:18" ht="52.5" customHeight="1" x14ac:dyDescent="0.55000000000000004">
      <c r="A22" s="83"/>
      <c r="B22" s="7" t="s">
        <v>20</v>
      </c>
      <c r="C22" s="48"/>
      <c r="D22" s="26">
        <f t="shared" si="2"/>
        <v>4</v>
      </c>
      <c r="E22" s="15" t="s">
        <v>31</v>
      </c>
      <c r="F22" s="26">
        <f t="shared" si="3"/>
        <v>16</v>
      </c>
      <c r="G22" s="15" t="s">
        <v>33</v>
      </c>
      <c r="H22" s="44"/>
      <c r="I22" s="45"/>
      <c r="J22" s="46"/>
      <c r="K22" s="47" t="str">
        <f t="shared" si="0"/>
        <v/>
      </c>
      <c r="L22" s="45"/>
      <c r="M22" s="46"/>
      <c r="N22" s="47" t="str">
        <f t="shared" si="1"/>
        <v/>
      </c>
      <c r="O22" s="45"/>
      <c r="P22" s="27" t="str">
        <f>IF(AND(OR($I$8=協会作業用シート!$A$2,OR(AND(C22&gt;0,H22&lt;&gt;協会作業用シート!$A$9),H22=協会作業用シート!$A$10)),OR(I22=協会作業用シート!$C$9,'記入例3（キャンセル）'!L22=協会作業用シート!$C$9,'記入例3（キャンセル）'!O22=協会作業用シート!$C$9)),協会料金計算!W47,"")</f>
        <v/>
      </c>
      <c r="Q22" s="43"/>
      <c r="R22" s="67"/>
    </row>
    <row r="23" spans="1:18" ht="52.5" customHeight="1" x14ac:dyDescent="0.55000000000000004">
      <c r="A23" s="83"/>
      <c r="B23" s="7" t="s">
        <v>21</v>
      </c>
      <c r="C23" s="48"/>
      <c r="D23" s="26">
        <f t="shared" si="2"/>
        <v>4</v>
      </c>
      <c r="E23" s="15" t="s">
        <v>31</v>
      </c>
      <c r="F23" s="26">
        <f t="shared" si="3"/>
        <v>16</v>
      </c>
      <c r="G23" s="15" t="s">
        <v>33</v>
      </c>
      <c r="H23" s="44"/>
      <c r="I23" s="45"/>
      <c r="J23" s="46"/>
      <c r="K23" s="47" t="str">
        <f t="shared" si="0"/>
        <v/>
      </c>
      <c r="L23" s="45"/>
      <c r="M23" s="46"/>
      <c r="N23" s="47" t="str">
        <f t="shared" si="1"/>
        <v/>
      </c>
      <c r="O23" s="45"/>
      <c r="P23" s="27" t="str">
        <f>IF(AND(OR($I$8=協会作業用シート!$A$2,OR(AND(C23&gt;0,H23&lt;&gt;協会作業用シート!$A$9),H23=協会作業用シート!$A$10)),OR(I23=協会作業用シート!$C$9,'記入例3（キャンセル）'!L23=協会作業用シート!$C$9,'記入例3（キャンセル）'!O23=協会作業用シート!$C$9)),協会料金計算!W48,"")</f>
        <v/>
      </c>
      <c r="Q23" s="43"/>
      <c r="R23" s="67"/>
    </row>
    <row r="24" spans="1:18" ht="52.5" customHeight="1" x14ac:dyDescent="0.55000000000000004">
      <c r="A24" s="83"/>
      <c r="B24" s="7" t="s">
        <v>22</v>
      </c>
      <c r="C24" s="48"/>
      <c r="D24" s="26">
        <f t="shared" si="2"/>
        <v>4</v>
      </c>
      <c r="E24" s="15" t="s">
        <v>31</v>
      </c>
      <c r="F24" s="26">
        <f t="shared" si="3"/>
        <v>16</v>
      </c>
      <c r="G24" s="15" t="s">
        <v>33</v>
      </c>
      <c r="H24" s="44"/>
      <c r="I24" s="45"/>
      <c r="J24" s="46"/>
      <c r="K24" s="47" t="str">
        <f t="shared" si="0"/>
        <v/>
      </c>
      <c r="L24" s="45"/>
      <c r="M24" s="46"/>
      <c r="N24" s="47" t="str">
        <f t="shared" si="1"/>
        <v/>
      </c>
      <c r="O24" s="45"/>
      <c r="P24" s="27" t="str">
        <f>IF(AND(OR($I$8=協会作業用シート!$A$2,OR(AND(C24&gt;0,H24&lt;&gt;協会作業用シート!$A$9),H24=協会作業用シート!$A$10)),OR(I24=協会作業用シート!$C$9,'記入例3（キャンセル）'!L24=協会作業用シート!$C$9,'記入例3（キャンセル）'!O24=協会作業用シート!$C$9)),協会料金計算!W49,"")</f>
        <v/>
      </c>
      <c r="Q24" s="43"/>
      <c r="R24" s="67"/>
    </row>
    <row r="25" spans="1:18" ht="52.5" customHeight="1" x14ac:dyDescent="0.55000000000000004">
      <c r="A25" s="83"/>
      <c r="B25" s="7" t="s">
        <v>42</v>
      </c>
      <c r="C25" s="48"/>
      <c r="D25" s="26">
        <f t="shared" si="2"/>
        <v>4</v>
      </c>
      <c r="E25" s="15" t="s">
        <v>31</v>
      </c>
      <c r="F25" s="26">
        <f t="shared" si="3"/>
        <v>16</v>
      </c>
      <c r="G25" s="15" t="s">
        <v>33</v>
      </c>
      <c r="H25" s="44"/>
      <c r="I25" s="45"/>
      <c r="J25" s="46"/>
      <c r="K25" s="47" t="str">
        <f t="shared" si="0"/>
        <v/>
      </c>
      <c r="L25" s="45"/>
      <c r="M25" s="46"/>
      <c r="N25" s="47" t="str">
        <f t="shared" si="1"/>
        <v/>
      </c>
      <c r="O25" s="45"/>
      <c r="P25" s="27" t="str">
        <f>IF(AND(OR($I$8=協会作業用シート!$A$2,OR(AND(C25&gt;0,H25&lt;&gt;協会作業用シート!$A$9),H25=協会作業用シート!$A$10)),OR(I25=協会作業用シート!$C$9,'記入例3（キャンセル）'!L25=協会作業用シート!$C$9,'記入例3（キャンセル）'!O25=協会作業用シート!$C$9)),協会料金計算!W50,"")</f>
        <v/>
      </c>
      <c r="Q25" s="43"/>
      <c r="R25" s="67"/>
    </row>
    <row r="26" spans="1:18" ht="52.5" customHeight="1" thickBot="1" x14ac:dyDescent="0.6">
      <c r="A26" s="84"/>
      <c r="B26" s="7" t="s">
        <v>43</v>
      </c>
      <c r="C26" s="48"/>
      <c r="D26" s="26">
        <f t="shared" si="2"/>
        <v>4</v>
      </c>
      <c r="E26" s="15" t="s">
        <v>31</v>
      </c>
      <c r="F26" s="26">
        <f t="shared" si="3"/>
        <v>16</v>
      </c>
      <c r="G26" s="15" t="s">
        <v>33</v>
      </c>
      <c r="H26" s="44"/>
      <c r="I26" s="45"/>
      <c r="J26" s="46"/>
      <c r="K26" s="47" t="str">
        <f t="shared" si="0"/>
        <v/>
      </c>
      <c r="L26" s="45"/>
      <c r="M26" s="46"/>
      <c r="N26" s="47" t="str">
        <f t="shared" si="1"/>
        <v/>
      </c>
      <c r="O26" s="45"/>
      <c r="P26" s="28" t="str">
        <f>IF(AND(OR($I$8=協会作業用シート!$A$2,OR(AND(C26&gt;0,H26&lt;&gt;協会作業用シート!$A$9),H26=協会作業用シート!$A$10)),OR(I26=協会作業用シート!$C$9,'記入例3（キャンセル）'!L26=協会作業用シート!$C$9,'記入例3（キャンセル）'!O26=協会作業用シート!$C$9)),協会料金計算!W51,"")</f>
        <v/>
      </c>
      <c r="Q26" s="43"/>
      <c r="R26" s="67"/>
    </row>
    <row r="27" spans="1:18" ht="33.5" customHeight="1" thickBot="1" x14ac:dyDescent="0.6">
      <c r="A27" s="64"/>
      <c r="B27" s="16"/>
      <c r="C27" s="16"/>
      <c r="D27" s="100" t="str">
        <f>IF(協会料金計算!$U$3=1,"繁忙日",IF(協会料金計算!$U$3=2,"通常日",IF(協会料金計算!$U$3=3,"閑散日","")))</f>
        <v/>
      </c>
      <c r="E27" s="101"/>
      <c r="F27" s="101"/>
      <c r="G27" s="102"/>
      <c r="H27" s="16"/>
      <c r="I27" s="16"/>
      <c r="J27" s="16"/>
      <c r="K27" s="16"/>
      <c r="L27" s="16"/>
      <c r="M27" s="16"/>
      <c r="N27" s="65"/>
      <c r="O27" s="31" t="s">
        <v>26</v>
      </c>
      <c r="P27" s="29">
        <f>SUM(P17:P26)</f>
        <v>4500</v>
      </c>
      <c r="Q27" s="16"/>
      <c r="R27" s="17"/>
    </row>
    <row r="28" spans="1:18" ht="18.5" x14ac:dyDescent="0.55000000000000004">
      <c r="A28" s="21" t="s">
        <v>6</v>
      </c>
      <c r="B28" s="4"/>
      <c r="C28" s="4"/>
      <c r="D28" s="4"/>
      <c r="E28" s="4"/>
      <c r="F28" s="4"/>
    </row>
    <row r="29" spans="1:18" ht="18.5" x14ac:dyDescent="0.55000000000000004">
      <c r="A29" s="21" t="s">
        <v>123</v>
      </c>
      <c r="B29" s="4"/>
      <c r="C29" s="4"/>
      <c r="D29" s="4"/>
      <c r="E29" s="4"/>
      <c r="F29" s="4"/>
    </row>
    <row r="30" spans="1:18" ht="18.5" x14ac:dyDescent="0.55000000000000004">
      <c r="A30" s="21" t="s">
        <v>124</v>
      </c>
      <c r="B30" s="4"/>
      <c r="C30" s="4"/>
      <c r="D30" s="4"/>
      <c r="E30" s="4"/>
      <c r="F30" s="4"/>
    </row>
    <row r="31" spans="1:18" ht="18.5" x14ac:dyDescent="0.55000000000000004">
      <c r="A31" s="21" t="s">
        <v>122</v>
      </c>
      <c r="B31" s="4"/>
      <c r="C31" s="4"/>
      <c r="D31" s="4"/>
      <c r="E31" s="4"/>
      <c r="F31" s="4"/>
    </row>
    <row r="32" spans="1:18" ht="18.5" x14ac:dyDescent="0.55000000000000004">
      <c r="A32" s="21" t="s">
        <v>132</v>
      </c>
      <c r="B32" s="4"/>
      <c r="C32" s="4"/>
      <c r="D32" s="4"/>
      <c r="E32" s="4"/>
      <c r="F32" s="4"/>
    </row>
    <row r="33" spans="1:6" ht="18.5" x14ac:dyDescent="0.55000000000000004">
      <c r="A33" s="21" t="s">
        <v>152</v>
      </c>
      <c r="B33" s="4"/>
      <c r="C33" s="4"/>
      <c r="D33" s="4"/>
      <c r="E33" s="4"/>
      <c r="F33" s="4"/>
    </row>
    <row r="34" spans="1:6" ht="18.5" x14ac:dyDescent="0.55000000000000004">
      <c r="A34" s="21" t="s">
        <v>131</v>
      </c>
      <c r="B34" s="4"/>
      <c r="C34" s="4"/>
      <c r="D34" s="4"/>
      <c r="E34" s="4"/>
      <c r="F34" s="4"/>
    </row>
    <row r="35" spans="1:6" ht="18.5" x14ac:dyDescent="0.55000000000000004">
      <c r="A35" s="21" t="s">
        <v>130</v>
      </c>
      <c r="B35" s="4"/>
      <c r="C35" s="4"/>
      <c r="D35" s="4"/>
      <c r="E35" s="4"/>
      <c r="F35" s="4"/>
    </row>
    <row r="36" spans="1:6" x14ac:dyDescent="0.55000000000000004">
      <c r="A36" s="23"/>
      <c r="B36" s="4"/>
      <c r="C36" s="4"/>
      <c r="D36" s="4"/>
      <c r="E36" s="4"/>
      <c r="F36" s="4"/>
    </row>
    <row r="37" spans="1:6" ht="23" x14ac:dyDescent="0.55000000000000004">
      <c r="A37" s="69" t="s">
        <v>7</v>
      </c>
      <c r="B37" s="70"/>
      <c r="C37" s="4"/>
      <c r="D37" s="4"/>
      <c r="E37" s="4"/>
      <c r="F37" s="4"/>
    </row>
    <row r="38" spans="1:6" ht="23" x14ac:dyDescent="0.55000000000000004">
      <c r="A38" s="71" t="s">
        <v>60</v>
      </c>
      <c r="B38" s="70"/>
      <c r="C38" s="4"/>
      <c r="D38" s="4"/>
      <c r="E38" s="4"/>
      <c r="F38" s="4"/>
    </row>
    <row r="39" spans="1:6" ht="23" x14ac:dyDescent="0.55000000000000004">
      <c r="A39" s="71" t="s">
        <v>62</v>
      </c>
      <c r="B39" s="70"/>
      <c r="C39" s="4"/>
      <c r="D39" s="4"/>
      <c r="E39" s="4"/>
      <c r="F39" s="4"/>
    </row>
    <row r="40" spans="1:6" ht="23" x14ac:dyDescent="0.55000000000000004">
      <c r="A40" s="71" t="s">
        <v>133</v>
      </c>
      <c r="B40" s="70"/>
      <c r="C40" s="4"/>
      <c r="D40" s="4"/>
      <c r="E40" s="4"/>
      <c r="F40" s="4"/>
    </row>
    <row r="41" spans="1:6" ht="23" x14ac:dyDescent="0.55000000000000004">
      <c r="A41" s="72" t="s">
        <v>134</v>
      </c>
      <c r="B41" s="73"/>
      <c r="C41" s="68"/>
      <c r="D41" s="68"/>
      <c r="E41" s="68"/>
      <c r="F41" s="4"/>
    </row>
    <row r="42" spans="1:6" ht="23" x14ac:dyDescent="0.55000000000000004">
      <c r="A42" s="71"/>
      <c r="B42" s="70"/>
      <c r="C42" s="4"/>
      <c r="D42" s="4"/>
      <c r="E42" s="4"/>
      <c r="F42" s="4"/>
    </row>
    <row r="43" spans="1:6" ht="23" x14ac:dyDescent="0.55000000000000004">
      <c r="A43" s="71" t="s">
        <v>153</v>
      </c>
      <c r="B43" s="69"/>
    </row>
    <row r="44" spans="1:6" ht="23" x14ac:dyDescent="0.55000000000000004">
      <c r="A44" s="71" t="s">
        <v>61</v>
      </c>
      <c r="B44" s="69"/>
    </row>
    <row r="45" spans="1:6" ht="23" x14ac:dyDescent="0.55000000000000004">
      <c r="A45" s="71" t="s">
        <v>8</v>
      </c>
      <c r="B45" s="69"/>
    </row>
    <row r="46" spans="1:6" ht="23" x14ac:dyDescent="0.55000000000000004">
      <c r="A46" s="71" t="s">
        <v>36</v>
      </c>
      <c r="B46" s="69"/>
    </row>
    <row r="47" spans="1:6" ht="23" x14ac:dyDescent="0.55000000000000004">
      <c r="A47" s="71" t="s">
        <v>38</v>
      </c>
      <c r="B47" s="69"/>
    </row>
    <row r="48" spans="1:6" ht="23" x14ac:dyDescent="0.55000000000000004">
      <c r="A48" s="71" t="s">
        <v>37</v>
      </c>
      <c r="B48" s="69"/>
    </row>
    <row r="49" spans="1:2" ht="23" x14ac:dyDescent="0.55000000000000004">
      <c r="A49" s="69" t="s">
        <v>39</v>
      </c>
      <c r="B49" s="69"/>
    </row>
    <row r="50" spans="1:2" x14ac:dyDescent="0.55000000000000004">
      <c r="A50" s="5"/>
    </row>
    <row r="51" spans="1:2" x14ac:dyDescent="0.55000000000000004">
      <c r="A51" s="5"/>
    </row>
    <row r="52" spans="1:2" x14ac:dyDescent="0.55000000000000004">
      <c r="A52" s="5"/>
    </row>
    <row r="53" spans="1:2" x14ac:dyDescent="0.55000000000000004">
      <c r="A53" s="5"/>
    </row>
    <row r="54" spans="1:2" x14ac:dyDescent="0.55000000000000004">
      <c r="A54" s="5"/>
    </row>
    <row r="55" spans="1:2" x14ac:dyDescent="0.55000000000000004">
      <c r="A55" s="5"/>
    </row>
    <row r="56" spans="1:2" x14ac:dyDescent="0.55000000000000004">
      <c r="A56" s="5"/>
    </row>
    <row r="57" spans="1:2" x14ac:dyDescent="0.55000000000000004">
      <c r="A57" s="5"/>
    </row>
    <row r="58" spans="1:2" x14ac:dyDescent="0.55000000000000004">
      <c r="A58" s="5"/>
    </row>
    <row r="59" spans="1:2" x14ac:dyDescent="0.55000000000000004">
      <c r="A59" s="5"/>
    </row>
    <row r="60" spans="1:2" x14ac:dyDescent="0.55000000000000004">
      <c r="A60" s="5"/>
    </row>
    <row r="61" spans="1:2" ht="36" customHeight="1" x14ac:dyDescent="0.55000000000000004"/>
    <row r="62" spans="1:2" x14ac:dyDescent="0.55000000000000004">
      <c r="A62" s="5"/>
    </row>
    <row r="63" spans="1:2" x14ac:dyDescent="0.55000000000000004">
      <c r="A63" s="5"/>
    </row>
    <row r="64" spans="1:2" x14ac:dyDescent="0.55000000000000004">
      <c r="A64" s="5"/>
    </row>
    <row r="65" spans="1:18" x14ac:dyDescent="0.55000000000000004">
      <c r="A65" s="5"/>
    </row>
    <row r="66" spans="1:18" x14ac:dyDescent="0.55000000000000004">
      <c r="A66" s="5"/>
    </row>
    <row r="67" spans="1:18" x14ac:dyDescent="0.55000000000000004">
      <c r="A67" s="5"/>
    </row>
    <row r="68" spans="1:18" x14ac:dyDescent="0.55000000000000004">
      <c r="A68" s="5"/>
    </row>
    <row r="69" spans="1:18" x14ac:dyDescent="0.55000000000000004">
      <c r="A69" s="5"/>
    </row>
    <row r="70" spans="1:18" x14ac:dyDescent="0.55000000000000004">
      <c r="A70" s="5"/>
    </row>
    <row r="79" spans="1:18" ht="36" customHeight="1" x14ac:dyDescent="0.55000000000000004">
      <c r="A79" s="81"/>
      <c r="B79" s="81"/>
      <c r="C79" s="81"/>
      <c r="D79" s="81"/>
      <c r="E79" s="81"/>
      <c r="F79" s="81"/>
      <c r="G79" s="81"/>
      <c r="H79" s="81"/>
      <c r="I79" s="81"/>
      <c r="J79" s="81"/>
      <c r="K79" s="81"/>
      <c r="L79" s="81"/>
      <c r="M79" s="81"/>
      <c r="N79" s="81"/>
      <c r="O79" s="81"/>
      <c r="P79" s="81"/>
      <c r="Q79" s="81"/>
      <c r="R79" s="13"/>
    </row>
  </sheetData>
  <sheetProtection algorithmName="SHA-512" hashValue="A6Yx2lQiMo+aJlUY02mGHREU5waH2Xqtbijj67pPwpcONd6gaGP+ZRmTEX/VoWbkD/BnRcsip+dM7iVvt4YbOA==" saltValue="MwVGVR0nRfS1YgrG3GBIpg==" spinCount="100000" sheet="1" objects="1" scenarios="1"/>
  <dataConsolidate/>
  <mergeCells count="29">
    <mergeCell ref="R15:R16"/>
    <mergeCell ref="D27:G27"/>
    <mergeCell ref="A79:Q79"/>
    <mergeCell ref="A15:A26"/>
    <mergeCell ref="B15:B16"/>
    <mergeCell ref="C15:C16"/>
    <mergeCell ref="D15:G16"/>
    <mergeCell ref="H15:H16"/>
    <mergeCell ref="I15:K15"/>
    <mergeCell ref="L15:N15"/>
    <mergeCell ref="P15:P16"/>
    <mergeCell ref="Q15:Q16"/>
    <mergeCell ref="R12:R13"/>
    <mergeCell ref="K13:L13"/>
    <mergeCell ref="B14:C14"/>
    <mergeCell ref="D14:G14"/>
    <mergeCell ref="I14:L14"/>
    <mergeCell ref="M14:N14"/>
    <mergeCell ref="O14:P14"/>
    <mergeCell ref="A3:Q3"/>
    <mergeCell ref="I8:L8"/>
    <mergeCell ref="A11:B11"/>
    <mergeCell ref="A12:A14"/>
    <mergeCell ref="B12:C13"/>
    <mergeCell ref="D12:I13"/>
    <mergeCell ref="K12:L12"/>
    <mergeCell ref="M12:M13"/>
    <mergeCell ref="N12:P13"/>
    <mergeCell ref="Q12:Q13"/>
  </mergeCells>
  <phoneticPr fontId="1"/>
  <conditionalFormatting sqref="C17:C26">
    <cfRule type="expression" dxfId="14" priority="6">
      <formula>C17=""</formula>
    </cfRule>
  </conditionalFormatting>
  <conditionalFormatting sqref="D11">
    <cfRule type="expression" dxfId="13" priority="12">
      <formula>D11=""</formula>
    </cfRule>
  </conditionalFormatting>
  <conditionalFormatting sqref="F11">
    <cfRule type="expression" dxfId="12" priority="11">
      <formula>$F$11=""</formula>
    </cfRule>
  </conditionalFormatting>
  <conditionalFormatting sqref="Q9">
    <cfRule type="expression" dxfId="4" priority="14">
      <formula>$Q$9&gt;0</formula>
    </cfRule>
  </conditionalFormatting>
  <dataValidations count="1">
    <dataValidation imeMode="fullKatakana" allowBlank="1" showInputMessage="1" showErrorMessage="1" sqref="K12:L12" xr:uid="{725CAA54-7B07-4E88-8F0E-208D9D2FAF7A}"/>
  </dataValidations>
  <pageMargins left="0.70866141732283472" right="0.70866141732283472" top="0.59055118110236227" bottom="0.59055118110236227" header="0.31496062992125984" footer="0.31496062992125984"/>
  <pageSetup paperSize="9" scale="43" fitToHeight="0" orientation="landscape" r:id="rId1"/>
  <rowBreaks count="1" manualBreakCount="1">
    <brk id="36" max="17" man="1"/>
  </rowBreaks>
  <drawing r:id="rId2"/>
  <extLst>
    <ext xmlns:x14="http://schemas.microsoft.com/office/spreadsheetml/2009/9/main" uri="{78C0D931-6437-407d-A8EE-F0AAD7539E65}">
      <x14:conditionalFormattings>
        <x14:conditionalFormatting xmlns:xm="http://schemas.microsoft.com/office/excel/2006/main">
          <x14:cfRule type="expression" priority="4" id="{2CE261B0-4971-44DF-B964-97216E42D044}">
            <xm:f>$I$8=協会作業用シート!$A$2</xm:f>
            <x14:dxf>
              <fill>
                <patternFill>
                  <bgColor theme="0" tint="-0.24994659260841701"/>
                </patternFill>
              </fill>
            </x14:dxf>
          </x14:cfRule>
          <x14:cfRule type="expression" priority="5" id="{57F02F28-4878-43A0-BE8F-372CD136CDE1}">
            <xm:f>$I$8=協会作業用シート!$A$3</xm:f>
            <x14:dxf>
              <fill>
                <patternFill patternType="none">
                  <bgColor auto="1"/>
                </patternFill>
              </fill>
            </x14:dxf>
          </x14:cfRule>
          <xm:sqref>C17:C26</xm:sqref>
        </x14:conditionalFormatting>
        <x14:conditionalFormatting xmlns:xm="http://schemas.microsoft.com/office/excel/2006/main">
          <x14:cfRule type="expression" priority="3" id="{A4B8CEEF-604C-40B7-A0DA-62999C482658}">
            <xm:f>$I$8&lt;&gt;協会作業用シート!$A$3</xm:f>
            <x14:dxf>
              <fill>
                <patternFill>
                  <bgColor theme="0" tint="-0.24994659260841701"/>
                </patternFill>
              </fill>
            </x14:dxf>
          </x14:cfRule>
          <xm:sqref>H17:H26</xm:sqref>
        </x14:conditionalFormatting>
        <x14:conditionalFormatting xmlns:xm="http://schemas.microsoft.com/office/excel/2006/main">
          <x14:cfRule type="expression" priority="7" id="{322A0A8D-E58C-40A1-9E0F-8194B5FAEDB1}">
            <xm:f>$D$14=協会作業用シート!$C$3</xm:f>
            <x14:dxf>
              <fill>
                <patternFill>
                  <bgColor theme="0" tint="-0.24994659260841701"/>
                </patternFill>
              </fill>
            </x14:dxf>
          </x14:cfRule>
          <xm:sqref>I14:L14</xm:sqref>
        </x14:conditionalFormatting>
        <x14:conditionalFormatting xmlns:xm="http://schemas.microsoft.com/office/excel/2006/main">
          <x14:cfRule type="expression" priority="10" id="{7E92888F-4B0D-4E63-8D29-DD6C403AAE4B}">
            <xm:f>OR($I17=協会作業用シート!$C$10,$I17="")</xm:f>
            <x14:dxf>
              <fill>
                <patternFill>
                  <bgColor theme="0" tint="-0.24994659260841701"/>
                </patternFill>
              </fill>
            </x14:dxf>
          </x14:cfRule>
          <xm:sqref>J17:K26</xm:sqref>
        </x14:conditionalFormatting>
        <x14:conditionalFormatting xmlns:xm="http://schemas.microsoft.com/office/excel/2006/main">
          <x14:cfRule type="expression" priority="13" id="{611D8B7E-D60A-4C4E-880E-D0AA84968DCE}">
            <xm:f>$L$7&lt;&gt;協会作業用シート!$C$17</xm:f>
            <x14:dxf>
              <fill>
                <patternFill>
                  <bgColor rgb="FFFFFF00"/>
                </patternFill>
              </fill>
            </x14:dxf>
          </x14:cfRule>
          <xm:sqref>L7</xm:sqref>
        </x14:conditionalFormatting>
        <x14:conditionalFormatting xmlns:xm="http://schemas.microsoft.com/office/excel/2006/main">
          <x14:cfRule type="expression" priority="9" id="{DF40179B-444F-402F-81DC-260A4270EA1B}">
            <xm:f>OR($L17=協会作業用シート!$C$10,$L17="")</xm:f>
            <x14:dxf>
              <fill>
                <patternFill>
                  <bgColor theme="0" tint="-0.24994659260841701"/>
                </patternFill>
              </fill>
            </x14:dxf>
          </x14:cfRule>
          <xm:sqref>M17:N26</xm:sqref>
        </x14:conditionalFormatting>
        <x14:conditionalFormatting xmlns:xm="http://schemas.microsoft.com/office/excel/2006/main">
          <x14:cfRule type="expression" priority="2" id="{F232DC49-A219-4B5B-B4F9-3EC1AA470791}">
            <xm:f>AND($I17=協会作業用シート!$C$10,$L17=協会作業用シート!$C$10)=TRUE</xm:f>
            <x14:dxf>
              <fill>
                <patternFill>
                  <bgColor theme="0" tint="-0.24994659260841701"/>
                </patternFill>
              </fill>
            </x14:dxf>
          </x14:cfRule>
          <xm:sqref>O17:O26</xm:sqref>
        </x14:conditionalFormatting>
        <x14:conditionalFormatting xmlns:xm="http://schemas.microsoft.com/office/excel/2006/main">
          <x14:cfRule type="expression" priority="8" id="{46B7A621-311D-4084-A2A7-D7DE731092D4}">
            <xm:f>$I$8=協会作業用シート!$A$2</xm:f>
            <x14:dxf>
              <fill>
                <patternFill>
                  <bgColor theme="0" tint="-0.24994659260841701"/>
                </patternFill>
              </fill>
            </x14:dxf>
          </x14:cfRule>
          <xm:sqref>Q8</xm:sqref>
        </x14:conditionalFormatting>
        <x14:conditionalFormatting xmlns:xm="http://schemas.microsoft.com/office/excel/2006/main">
          <x14:cfRule type="expression" priority="1" id="{B5AA7C81-1318-435D-9EE8-6F97857935F4}">
            <xm:f>$I$8=協会作業用シート!$A$2</xm:f>
            <x14:dxf>
              <fill>
                <patternFill>
                  <bgColor theme="0" tint="-0.24994659260841701"/>
                </patternFill>
              </fill>
            </x14:dxf>
          </x14:cfRule>
          <xm:sqref>R17:R26</xm:sqref>
        </x14:conditionalFormatting>
      </x14:conditionalFormattings>
    </ext>
    <ext xmlns:x14="http://schemas.microsoft.com/office/spreadsheetml/2009/9/main" uri="{CCE6A557-97BC-4b89-ADB6-D9C93CAAB3DF}">
      <x14:dataValidations xmlns:xm="http://schemas.microsoft.com/office/excel/2006/main" count="13">
        <x14:dataValidation type="list" allowBlank="1" showInputMessage="1" showErrorMessage="1" xr:uid="{90EA350E-E575-49A3-ADEF-0A385BA30E62}">
          <x14:formula1>
            <xm:f>協会作業用シート!$C$16:$C$17</xm:f>
          </x14:formula1>
          <xm:sqref>L7</xm:sqref>
        </x14:dataValidation>
        <x14:dataValidation type="list" allowBlank="1" showInputMessage="1" showErrorMessage="1" xr:uid="{11E9E44A-B4A9-4478-A2EF-75AB731D77C4}">
          <x14:formula1>
            <xm:f>IF(AND($I17&lt;&gt;協会作業用シート!$C$9,$L17&lt;&gt;協会作業用シート!$C$9),協会作業用シート!$C$10,協会作業用シート!$C$9:$C$10)</xm:f>
          </x14:formula1>
          <xm:sqref>O17:O26</xm:sqref>
        </x14:dataValidation>
        <x14:dataValidation type="list" allowBlank="1" showInputMessage="1" showErrorMessage="1" xr:uid="{9EC39EAC-27EC-4446-80AA-71791E6334BE}">
          <x14:formula1>
            <xm:f>IF($I$8=協会作業用シート!$A$2,協会作業用シート!$A$16,協会作業用シート!$A$17:$A$18)</xm:f>
          </x14:formula1>
          <xm:sqref>O14:P14</xm:sqref>
        </x14:dataValidation>
        <x14:dataValidation type="list" allowBlank="1" showInputMessage="1" showErrorMessage="1" xr:uid="{9BDFFFC9-B0B4-4AD9-8006-D06322759ACA}">
          <x14:formula1>
            <xm:f>IF($L$7&lt;&gt;協会作業用シート!$C$17,協会作業用シート!$A$5,協会作業用シート!$A$2:$A$4)</xm:f>
          </x14:formula1>
          <xm:sqref>I8:L8</xm:sqref>
        </x14:dataValidation>
        <x14:dataValidation type="list" allowBlank="1" showInputMessage="1" showErrorMessage="1" xr:uid="{173B782D-6544-4343-8B43-F94F86159E01}">
          <x14:formula1>
            <xm:f>協会作業用シート!$E$2:$E$9</xm:f>
          </x14:formula1>
          <xm:sqref>D11</xm:sqref>
        </x14:dataValidation>
        <x14:dataValidation type="list" allowBlank="1" showInputMessage="1" showErrorMessage="1" xr:uid="{AE4084FC-EEED-4165-8B7C-FC6ADEC771BF}">
          <x14:formula1>
            <xm:f>IF($D$11=3,協会作業用シート!$G$4:$G$32,IF($D$11=10,協会作業用シート!$G$2:$G$14,IF(OR($D$11=4,$D$11=6,$D$11=9),協会作業用シート!$G$2:$G$31,協会作業用シート!$G$2:$G$32)))</xm:f>
          </x14:formula1>
          <xm:sqref>F11</xm:sqref>
        </x14:dataValidation>
        <x14:dataValidation type="list" allowBlank="1" showInputMessage="1" showErrorMessage="1" xr:uid="{9A39F5ED-ED2B-4000-917F-8366973D304D}">
          <x14:formula1>
            <xm:f>IF($I$8=協会作業用シート!$A$2,協会作業用シート!$A$12,協会作業用シート!$A$9:$A$11)</xm:f>
          </x14:formula1>
          <xm:sqref>H17:H26</xm:sqref>
        </x14:dataValidation>
        <x14:dataValidation type="list" allowBlank="1" showInputMessage="1" showErrorMessage="1" xr:uid="{EB035E92-03C5-47A9-8C0E-EB8C4010D291}">
          <x14:formula1>
            <xm:f>IF($D$17=4,協会作業用シート!$G$14:$G$31,IF($D$17=10,協会作業用シート!$G$2:$G$14,IF(OR($D$17=6,$D$17=9),協会作業用シート!$G$2:$G$31,協会作業用シート!$G$2:$G$32)))</xm:f>
          </x14:formula1>
          <xm:sqref>F17</xm:sqref>
        </x14:dataValidation>
        <x14:dataValidation type="list" allowBlank="1" showInputMessage="1" showErrorMessage="1" xr:uid="{083504AD-33FA-4501-9408-FF111B1FCB53}">
          <x14:formula1>
            <xm:f>協会作業用シート!$E$3:$E$9</xm:f>
          </x14:formula1>
          <xm:sqref>D17</xm:sqref>
        </x14:dataValidation>
        <x14:dataValidation type="list" allowBlank="1" showInputMessage="1" showErrorMessage="1" xr:uid="{C96B8F66-ED79-4013-80C1-8E022E38CE5A}">
          <x14:formula1>
            <xm:f>協会作業用シート!$K$2:$K$11</xm:f>
          </x14:formula1>
          <xm:sqref>M17:M26</xm:sqref>
        </x14:dataValidation>
        <x14:dataValidation type="list" allowBlank="1" showInputMessage="1" showErrorMessage="1" xr:uid="{C3E911DA-841A-4E87-834D-89606BE6C97B}">
          <x14:formula1>
            <xm:f>協会作業用シート!$I$2:$I$11</xm:f>
          </x14:formula1>
          <xm:sqref>J17:J26</xm:sqref>
        </x14:dataValidation>
        <x14:dataValidation type="list" allowBlank="1" showInputMessage="1" showErrorMessage="1" xr:uid="{1ED1DFEF-4DBF-4D56-859B-60D94EBC51C9}">
          <x14:formula1>
            <xm:f>協会作業用シート!$C$2:$C$3</xm:f>
          </x14:formula1>
          <xm:sqref>D14</xm:sqref>
        </x14:dataValidation>
        <x14:dataValidation type="list" allowBlank="1" showInputMessage="1" showErrorMessage="1" xr:uid="{F2303249-0254-4956-A9BE-E0D2D477EFE9}">
          <x14:formula1>
            <xm:f>協会作業用シート!$C$9:$C$10</xm:f>
          </x14:formula1>
          <xm:sqref>I17:I26 L17:L26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3C9658-E41F-4732-9DEF-E998FDC01080}">
  <dimension ref="A1:K193"/>
  <sheetViews>
    <sheetView workbookViewId="0">
      <selection activeCell="H2" sqref="H2"/>
    </sheetView>
  </sheetViews>
  <sheetFormatPr defaultRowHeight="18" x14ac:dyDescent="0.55000000000000004"/>
  <cols>
    <col min="1" max="1" width="15.4140625" customWidth="1"/>
    <col min="5" max="5" width="7.58203125" customWidth="1"/>
    <col min="9" max="9" width="20.58203125" bestFit="1" customWidth="1"/>
  </cols>
  <sheetData>
    <row r="1" spans="1:11" x14ac:dyDescent="0.55000000000000004">
      <c r="A1" s="6" t="s">
        <v>12</v>
      </c>
      <c r="B1" s="2"/>
      <c r="C1" s="6" t="s">
        <v>13</v>
      </c>
      <c r="D1" s="2"/>
      <c r="E1" s="6" t="s">
        <v>15</v>
      </c>
      <c r="F1" s="2"/>
      <c r="G1" s="6" t="s">
        <v>35</v>
      </c>
      <c r="H1" s="2"/>
      <c r="I1" s="6" t="s">
        <v>24</v>
      </c>
      <c r="J1" s="2"/>
      <c r="K1" s="6" t="s">
        <v>27</v>
      </c>
    </row>
    <row r="2" spans="1:11" x14ac:dyDescent="0.55000000000000004">
      <c r="A2" s="2" t="s">
        <v>9</v>
      </c>
      <c r="B2" s="2"/>
      <c r="C2" s="2" t="s">
        <v>10</v>
      </c>
      <c r="D2" s="2"/>
      <c r="E2" s="12">
        <v>3</v>
      </c>
      <c r="F2" s="2"/>
      <c r="G2" s="2">
        <v>1</v>
      </c>
      <c r="H2" s="2"/>
      <c r="I2" s="9">
        <v>0.33333333333333331</v>
      </c>
      <c r="J2" s="2"/>
      <c r="K2" s="9">
        <v>0.54166666666666663</v>
      </c>
    </row>
    <row r="3" spans="1:11" x14ac:dyDescent="0.55000000000000004">
      <c r="A3" s="2" t="s">
        <v>40</v>
      </c>
      <c r="B3" s="2"/>
      <c r="C3" s="2" t="s">
        <v>11</v>
      </c>
      <c r="D3" s="2"/>
      <c r="E3" s="12">
        <v>4</v>
      </c>
      <c r="F3" s="2"/>
      <c r="G3" s="2">
        <v>2</v>
      </c>
      <c r="H3" s="2"/>
      <c r="I3" s="9">
        <v>0.35416666666666669</v>
      </c>
      <c r="J3" s="2"/>
      <c r="K3" s="9">
        <v>0.58333333333333337</v>
      </c>
    </row>
    <row r="4" spans="1:11" x14ac:dyDescent="0.55000000000000004">
      <c r="A4" s="2" t="s">
        <v>63</v>
      </c>
      <c r="B4" s="2"/>
      <c r="C4" s="2"/>
      <c r="D4" s="2"/>
      <c r="E4" s="12">
        <v>5</v>
      </c>
      <c r="F4" s="2"/>
      <c r="G4" s="2">
        <v>3</v>
      </c>
      <c r="H4" s="2"/>
      <c r="I4" s="9">
        <v>0.375</v>
      </c>
      <c r="J4" s="2"/>
      <c r="K4" s="9">
        <v>0.625</v>
      </c>
    </row>
    <row r="5" spans="1:11" x14ac:dyDescent="0.55000000000000004">
      <c r="A5" s="2" t="s">
        <v>120</v>
      </c>
      <c r="B5" s="2"/>
      <c r="C5" s="2"/>
      <c r="D5" s="2"/>
      <c r="E5" s="12">
        <v>6</v>
      </c>
      <c r="F5" s="2"/>
      <c r="G5" s="2">
        <v>4</v>
      </c>
      <c r="H5" s="2"/>
      <c r="I5" s="9">
        <v>0.39583333333333331</v>
      </c>
      <c r="J5" s="2"/>
      <c r="K5" s="9">
        <v>0.66666666666666696</v>
      </c>
    </row>
    <row r="6" spans="1:11" x14ac:dyDescent="0.55000000000000004">
      <c r="A6" s="2"/>
      <c r="B6" s="2"/>
      <c r="C6" s="2"/>
      <c r="D6" s="2"/>
      <c r="E6" s="12">
        <v>7</v>
      </c>
      <c r="F6" s="2"/>
      <c r="G6" s="2">
        <v>5</v>
      </c>
      <c r="H6" s="2"/>
      <c r="I6" s="9">
        <v>0.41666666666666669</v>
      </c>
      <c r="J6" s="2"/>
      <c r="K6" s="9">
        <v>0.70833333333333404</v>
      </c>
    </row>
    <row r="7" spans="1:11" x14ac:dyDescent="0.55000000000000004">
      <c r="A7" s="2"/>
      <c r="B7" s="2"/>
      <c r="C7" s="2"/>
      <c r="D7" s="2"/>
      <c r="E7" s="12">
        <v>8</v>
      </c>
      <c r="F7" s="2"/>
      <c r="G7" s="2">
        <v>6</v>
      </c>
      <c r="H7" s="2"/>
      <c r="I7" s="9">
        <v>0.4375</v>
      </c>
      <c r="J7" s="2"/>
      <c r="K7" s="9">
        <v>0.750000000000001</v>
      </c>
    </row>
    <row r="8" spans="1:11" x14ac:dyDescent="0.55000000000000004">
      <c r="A8" s="6" t="s">
        <v>49</v>
      </c>
      <c r="B8" s="2"/>
      <c r="C8" s="6" t="s">
        <v>28</v>
      </c>
      <c r="D8" s="2"/>
      <c r="E8" s="12">
        <v>9</v>
      </c>
      <c r="F8" s="2"/>
      <c r="G8" s="2">
        <v>7</v>
      </c>
      <c r="H8" s="2"/>
      <c r="I8" s="9">
        <v>0.45833333333333331</v>
      </c>
      <c r="J8" s="2"/>
      <c r="K8" s="9">
        <v>0.79166666666666696</v>
      </c>
    </row>
    <row r="9" spans="1:11" x14ac:dyDescent="0.55000000000000004">
      <c r="A9" s="2" t="s">
        <v>25</v>
      </c>
      <c r="B9" s="2"/>
      <c r="C9" s="2" t="s">
        <v>29</v>
      </c>
      <c r="D9" s="2"/>
      <c r="E9" s="12">
        <v>10</v>
      </c>
      <c r="F9" s="2"/>
      <c r="G9" s="2">
        <v>8</v>
      </c>
      <c r="H9" s="2"/>
      <c r="I9" s="9">
        <v>0.47916666666666669</v>
      </c>
      <c r="J9" s="2"/>
      <c r="K9" s="9">
        <v>0.83333333333333404</v>
      </c>
    </row>
    <row r="10" spans="1:11" x14ac:dyDescent="0.55000000000000004">
      <c r="A10" s="2" t="s">
        <v>50</v>
      </c>
      <c r="B10" s="2"/>
      <c r="C10" s="2" t="s">
        <v>30</v>
      </c>
      <c r="D10" s="2"/>
      <c r="E10" s="12"/>
      <c r="F10" s="2"/>
      <c r="G10" s="2">
        <v>9</v>
      </c>
      <c r="H10" s="2"/>
      <c r="I10" s="9">
        <v>0.5</v>
      </c>
      <c r="J10" s="2"/>
      <c r="K10" s="9">
        <v>0.875000000000001</v>
      </c>
    </row>
    <row r="11" spans="1:11" x14ac:dyDescent="0.55000000000000004">
      <c r="A11" s="2" t="s">
        <v>47</v>
      </c>
      <c r="B11" s="2"/>
      <c r="C11" s="2"/>
      <c r="D11" s="2"/>
      <c r="E11" s="12"/>
      <c r="F11" s="2"/>
      <c r="G11" s="2">
        <v>10</v>
      </c>
      <c r="H11" s="2"/>
      <c r="I11" s="9">
        <v>0.52083333333333337</v>
      </c>
      <c r="J11" s="2"/>
      <c r="K11" s="9">
        <v>0.91666666666666796</v>
      </c>
    </row>
    <row r="12" spans="1:11" x14ac:dyDescent="0.55000000000000004">
      <c r="B12" s="2"/>
      <c r="C12" s="2"/>
      <c r="D12" s="2"/>
      <c r="E12" s="12"/>
      <c r="F12" s="2"/>
      <c r="G12" s="2">
        <v>11</v>
      </c>
      <c r="H12" s="2"/>
      <c r="I12" s="2"/>
      <c r="J12" s="2"/>
    </row>
    <row r="13" spans="1:11" x14ac:dyDescent="0.55000000000000004">
      <c r="A13" s="2"/>
      <c r="B13" s="2"/>
      <c r="C13" s="2"/>
      <c r="D13" s="2"/>
      <c r="E13" s="12"/>
      <c r="F13" s="2"/>
      <c r="G13" s="2">
        <v>12</v>
      </c>
      <c r="H13" s="2"/>
      <c r="I13" s="2"/>
      <c r="J13" s="2"/>
    </row>
    <row r="14" spans="1:11" x14ac:dyDescent="0.55000000000000004">
      <c r="A14" s="2"/>
      <c r="B14" s="2"/>
      <c r="C14" s="2"/>
      <c r="D14" s="2"/>
      <c r="E14" s="12"/>
      <c r="F14" s="2"/>
      <c r="G14" s="2">
        <v>13</v>
      </c>
      <c r="H14" s="2"/>
      <c r="I14" s="2"/>
      <c r="J14" s="2"/>
    </row>
    <row r="15" spans="1:11" x14ac:dyDescent="0.55000000000000004">
      <c r="A15" s="6" t="s">
        <v>45</v>
      </c>
      <c r="B15" s="2"/>
      <c r="C15" s="6" t="s">
        <v>116</v>
      </c>
      <c r="D15" s="2"/>
      <c r="E15" s="12"/>
      <c r="F15" s="2"/>
      <c r="G15" s="2">
        <v>14</v>
      </c>
      <c r="H15" s="2"/>
      <c r="I15" s="2"/>
      <c r="J15" s="2"/>
    </row>
    <row r="16" spans="1:11" x14ac:dyDescent="0.55000000000000004">
      <c r="A16" s="2" t="s">
        <v>46</v>
      </c>
      <c r="B16" s="2"/>
      <c r="C16" s="2" t="s">
        <v>118</v>
      </c>
      <c r="D16" s="2"/>
      <c r="E16" s="12"/>
      <c r="F16" s="2"/>
      <c r="G16" s="2">
        <v>15</v>
      </c>
      <c r="H16" s="2"/>
      <c r="I16" s="2"/>
      <c r="J16" s="2"/>
    </row>
    <row r="17" spans="1:10" x14ac:dyDescent="0.55000000000000004">
      <c r="A17" s="2" t="s">
        <v>48</v>
      </c>
      <c r="B17" s="2"/>
      <c r="C17" s="2" t="s">
        <v>117</v>
      </c>
      <c r="D17" s="2"/>
      <c r="E17" s="12"/>
      <c r="F17" s="2"/>
      <c r="G17" s="2">
        <v>16</v>
      </c>
      <c r="H17" s="2"/>
      <c r="I17" s="2"/>
      <c r="J17" s="2"/>
    </row>
    <row r="18" spans="1:10" x14ac:dyDescent="0.55000000000000004">
      <c r="A18" s="2" t="s">
        <v>47</v>
      </c>
      <c r="B18" s="2"/>
      <c r="D18" s="2"/>
      <c r="E18" s="12"/>
      <c r="F18" s="2"/>
      <c r="G18" s="2">
        <v>17</v>
      </c>
      <c r="H18" s="2"/>
      <c r="I18" s="2"/>
      <c r="J18" s="2"/>
    </row>
    <row r="19" spans="1:10" x14ac:dyDescent="0.55000000000000004">
      <c r="A19" s="2"/>
      <c r="B19" s="2"/>
      <c r="C19" s="2"/>
      <c r="D19" s="2"/>
      <c r="E19" s="12"/>
      <c r="F19" s="2"/>
      <c r="G19" s="2">
        <v>18</v>
      </c>
      <c r="H19" s="2"/>
      <c r="I19" s="2"/>
      <c r="J19" s="2"/>
    </row>
    <row r="20" spans="1:10" x14ac:dyDescent="0.55000000000000004">
      <c r="A20" s="2"/>
      <c r="B20" s="2"/>
      <c r="C20" s="2"/>
      <c r="D20" s="2"/>
      <c r="E20" s="12"/>
      <c r="F20" s="2"/>
      <c r="G20" s="2">
        <v>19</v>
      </c>
      <c r="H20" s="2"/>
      <c r="I20" s="2"/>
      <c r="J20" s="2"/>
    </row>
    <row r="21" spans="1:10" x14ac:dyDescent="0.55000000000000004">
      <c r="A21" s="2"/>
      <c r="B21" s="2"/>
      <c r="C21" s="2"/>
      <c r="D21" s="2"/>
      <c r="E21" s="12"/>
      <c r="F21" s="2"/>
      <c r="G21" s="2">
        <v>20</v>
      </c>
      <c r="H21" s="2"/>
      <c r="I21" s="2"/>
      <c r="J21" s="2"/>
    </row>
    <row r="22" spans="1:10" x14ac:dyDescent="0.55000000000000004">
      <c r="A22" s="2"/>
      <c r="B22" s="2"/>
      <c r="C22" s="2"/>
      <c r="D22" s="2"/>
      <c r="E22" s="12"/>
      <c r="F22" s="2"/>
      <c r="G22" s="2">
        <v>21</v>
      </c>
      <c r="H22" s="2"/>
      <c r="I22" s="2"/>
      <c r="J22" s="2"/>
    </row>
    <row r="23" spans="1:10" x14ac:dyDescent="0.55000000000000004">
      <c r="A23" s="2"/>
      <c r="B23" s="2"/>
      <c r="C23" s="2"/>
      <c r="D23" s="2"/>
      <c r="E23" s="12"/>
      <c r="F23" s="2"/>
      <c r="G23" s="2">
        <v>22</v>
      </c>
      <c r="H23" s="2"/>
      <c r="I23" s="2"/>
      <c r="J23" s="2"/>
    </row>
    <row r="24" spans="1:10" x14ac:dyDescent="0.55000000000000004">
      <c r="A24" s="2"/>
      <c r="B24" s="2"/>
      <c r="C24" s="2"/>
      <c r="D24" s="2"/>
      <c r="E24" s="12"/>
      <c r="F24" s="2"/>
      <c r="G24" s="2">
        <v>23</v>
      </c>
      <c r="H24" s="2"/>
      <c r="I24" s="2"/>
      <c r="J24" s="2"/>
    </row>
    <row r="25" spans="1:10" x14ac:dyDescent="0.55000000000000004">
      <c r="A25" s="2"/>
      <c r="B25" s="2"/>
      <c r="C25" s="2"/>
      <c r="D25" s="2"/>
      <c r="E25" s="12"/>
      <c r="F25" s="2"/>
      <c r="G25" s="2">
        <v>24</v>
      </c>
      <c r="H25" s="2"/>
      <c r="I25" s="2"/>
      <c r="J25" s="2"/>
    </row>
    <row r="26" spans="1:10" x14ac:dyDescent="0.55000000000000004">
      <c r="A26" s="2"/>
      <c r="B26" s="2"/>
      <c r="C26" s="2"/>
      <c r="D26" s="2"/>
      <c r="E26" s="12"/>
      <c r="F26" s="2"/>
      <c r="G26" s="2">
        <v>25</v>
      </c>
      <c r="H26" s="2"/>
      <c r="I26" s="2"/>
      <c r="J26" s="2"/>
    </row>
    <row r="27" spans="1:10" x14ac:dyDescent="0.55000000000000004">
      <c r="A27" s="2"/>
      <c r="B27" s="2"/>
      <c r="C27" s="2"/>
      <c r="D27" s="2"/>
      <c r="E27" s="12"/>
      <c r="F27" s="2"/>
      <c r="G27" s="2">
        <v>26</v>
      </c>
      <c r="H27" s="2"/>
      <c r="I27" s="2"/>
      <c r="J27" s="2"/>
    </row>
    <row r="28" spans="1:10" x14ac:dyDescent="0.55000000000000004">
      <c r="A28" s="2"/>
      <c r="B28" s="2"/>
      <c r="C28" s="2"/>
      <c r="D28" s="2"/>
      <c r="E28" s="12"/>
      <c r="F28" s="2"/>
      <c r="G28" s="2">
        <v>27</v>
      </c>
      <c r="H28" s="2"/>
      <c r="I28" s="2"/>
      <c r="J28" s="2"/>
    </row>
    <row r="29" spans="1:10" x14ac:dyDescent="0.55000000000000004">
      <c r="A29" s="2"/>
      <c r="B29" s="2"/>
      <c r="C29" s="2"/>
      <c r="D29" s="2"/>
      <c r="E29" s="12"/>
      <c r="F29" s="2"/>
      <c r="G29" s="2">
        <v>28</v>
      </c>
      <c r="H29" s="2"/>
      <c r="I29" s="2"/>
      <c r="J29" s="2"/>
    </row>
    <row r="30" spans="1:10" x14ac:dyDescent="0.55000000000000004">
      <c r="A30" s="2"/>
      <c r="B30" s="2"/>
      <c r="C30" s="2"/>
      <c r="D30" s="2"/>
      <c r="E30" s="12"/>
      <c r="F30" s="2"/>
      <c r="G30" s="2">
        <v>29</v>
      </c>
      <c r="H30" s="2"/>
      <c r="I30" s="2"/>
      <c r="J30" s="2"/>
    </row>
    <row r="31" spans="1:10" x14ac:dyDescent="0.55000000000000004">
      <c r="A31" s="2"/>
      <c r="B31" s="2"/>
      <c r="C31" s="2"/>
      <c r="D31" s="2"/>
      <c r="E31" s="12"/>
      <c r="F31" s="2"/>
      <c r="G31" s="2">
        <v>30</v>
      </c>
      <c r="H31" s="2"/>
      <c r="I31" s="2"/>
      <c r="J31" s="2"/>
    </row>
    <row r="32" spans="1:10" x14ac:dyDescent="0.55000000000000004">
      <c r="A32" s="2"/>
      <c r="B32" s="2"/>
      <c r="C32" s="2"/>
      <c r="D32" s="2"/>
      <c r="E32" s="12"/>
      <c r="F32" s="2"/>
      <c r="G32" s="2">
        <v>31</v>
      </c>
      <c r="H32" s="2"/>
      <c r="I32" s="2"/>
      <c r="J32" s="2"/>
    </row>
    <row r="33" spans="1:10" x14ac:dyDescent="0.55000000000000004">
      <c r="A33" s="2"/>
      <c r="B33" s="2"/>
      <c r="C33" s="2"/>
      <c r="D33" s="2"/>
      <c r="E33" s="12"/>
      <c r="F33" s="2"/>
      <c r="G33" s="2"/>
      <c r="H33" s="2"/>
      <c r="I33" s="2"/>
      <c r="J33" s="2"/>
    </row>
    <row r="34" spans="1:10" x14ac:dyDescent="0.55000000000000004">
      <c r="A34" s="2"/>
      <c r="B34" s="2"/>
      <c r="C34" s="2"/>
      <c r="D34" s="2"/>
      <c r="E34" s="12"/>
      <c r="F34" s="2"/>
      <c r="G34" s="2"/>
      <c r="H34" s="2"/>
      <c r="I34" s="2"/>
      <c r="J34" s="2"/>
    </row>
    <row r="35" spans="1:10" x14ac:dyDescent="0.55000000000000004">
      <c r="A35" s="2"/>
      <c r="B35" s="2"/>
      <c r="C35" s="2"/>
      <c r="D35" s="2"/>
      <c r="E35" s="12"/>
      <c r="F35" s="2"/>
      <c r="G35" s="2"/>
      <c r="H35" s="2"/>
      <c r="I35" s="2"/>
      <c r="J35" s="2"/>
    </row>
    <row r="36" spans="1:10" x14ac:dyDescent="0.55000000000000004">
      <c r="A36" s="2"/>
      <c r="B36" s="2"/>
      <c r="C36" s="2"/>
      <c r="D36" s="2"/>
      <c r="E36" s="12"/>
      <c r="F36" s="2"/>
      <c r="G36" s="2"/>
      <c r="H36" s="2"/>
      <c r="I36" s="2"/>
      <c r="J36" s="2"/>
    </row>
    <row r="37" spans="1:10" x14ac:dyDescent="0.55000000000000004">
      <c r="A37" s="2"/>
      <c r="B37" s="2"/>
      <c r="C37" s="2"/>
      <c r="D37" s="2"/>
      <c r="E37" s="12"/>
      <c r="F37" s="2"/>
      <c r="G37" s="2"/>
      <c r="H37" s="2"/>
      <c r="I37" s="2"/>
      <c r="J37" s="2"/>
    </row>
    <row r="38" spans="1:10" x14ac:dyDescent="0.55000000000000004">
      <c r="A38" s="2"/>
      <c r="B38" s="2"/>
      <c r="C38" s="2"/>
      <c r="D38" s="2"/>
      <c r="E38" s="12"/>
      <c r="F38" s="2"/>
      <c r="G38" s="2"/>
      <c r="H38" s="2"/>
      <c r="I38" s="2"/>
      <c r="J38" s="2"/>
    </row>
    <row r="39" spans="1:10" x14ac:dyDescent="0.55000000000000004">
      <c r="A39" s="2"/>
      <c r="B39" s="2"/>
      <c r="C39" s="2"/>
      <c r="D39" s="2"/>
      <c r="E39" s="12"/>
      <c r="F39" s="2"/>
      <c r="G39" s="2"/>
      <c r="H39" s="2"/>
      <c r="I39" s="2"/>
      <c r="J39" s="2"/>
    </row>
    <row r="40" spans="1:10" x14ac:dyDescent="0.55000000000000004">
      <c r="A40" s="2"/>
      <c r="B40" s="2"/>
      <c r="C40" s="2"/>
      <c r="D40" s="2"/>
      <c r="E40" s="12"/>
      <c r="F40" s="2"/>
      <c r="G40" s="2"/>
      <c r="H40" s="2"/>
      <c r="I40" s="2"/>
      <c r="J40" s="2"/>
    </row>
    <row r="41" spans="1:10" x14ac:dyDescent="0.55000000000000004">
      <c r="A41" s="2"/>
      <c r="B41" s="2"/>
      <c r="C41" s="2"/>
      <c r="D41" s="2"/>
      <c r="E41" s="12"/>
      <c r="F41" s="2"/>
      <c r="G41" s="2"/>
      <c r="H41" s="2"/>
      <c r="I41" s="2"/>
      <c r="J41" s="2"/>
    </row>
    <row r="42" spans="1:10" x14ac:dyDescent="0.55000000000000004">
      <c r="A42" s="2"/>
      <c r="B42" s="2"/>
      <c r="C42" s="2"/>
      <c r="D42" s="2"/>
      <c r="E42" s="12"/>
      <c r="F42" s="2"/>
      <c r="G42" s="2"/>
      <c r="H42" s="2"/>
      <c r="I42" s="2"/>
      <c r="J42" s="2"/>
    </row>
    <row r="43" spans="1:10" x14ac:dyDescent="0.55000000000000004">
      <c r="A43" s="2"/>
      <c r="B43" s="2"/>
      <c r="C43" s="2"/>
      <c r="D43" s="2"/>
      <c r="E43" s="12"/>
      <c r="F43" s="2"/>
      <c r="G43" s="2"/>
      <c r="H43" s="2"/>
      <c r="I43" s="2"/>
      <c r="J43" s="2"/>
    </row>
    <row r="44" spans="1:10" x14ac:dyDescent="0.55000000000000004">
      <c r="A44" s="2"/>
      <c r="B44" s="2"/>
      <c r="C44" s="2"/>
      <c r="D44" s="2"/>
      <c r="E44" s="12"/>
      <c r="F44" s="2"/>
      <c r="G44" s="2"/>
      <c r="H44" s="2"/>
      <c r="I44" s="2"/>
      <c r="J44" s="2"/>
    </row>
    <row r="45" spans="1:10" x14ac:dyDescent="0.55000000000000004">
      <c r="A45" s="2"/>
      <c r="B45" s="2"/>
      <c r="C45" s="2"/>
      <c r="D45" s="2"/>
      <c r="E45" s="12"/>
      <c r="F45" s="2"/>
      <c r="G45" s="2"/>
      <c r="H45" s="2"/>
      <c r="I45" s="2"/>
      <c r="J45" s="2"/>
    </row>
    <row r="46" spans="1:10" x14ac:dyDescent="0.55000000000000004">
      <c r="A46" s="2"/>
      <c r="B46" s="2"/>
      <c r="C46" s="2"/>
      <c r="D46" s="2"/>
      <c r="E46" s="12"/>
      <c r="F46" s="2"/>
      <c r="G46" s="2"/>
      <c r="H46" s="2"/>
      <c r="I46" s="2"/>
      <c r="J46" s="2"/>
    </row>
    <row r="47" spans="1:10" x14ac:dyDescent="0.55000000000000004">
      <c r="A47" s="2"/>
      <c r="B47" s="2"/>
      <c r="C47" s="2"/>
      <c r="D47" s="2"/>
      <c r="E47" s="12"/>
      <c r="F47" s="2"/>
      <c r="G47" s="2"/>
      <c r="H47" s="2"/>
      <c r="I47" s="2"/>
      <c r="J47" s="2"/>
    </row>
    <row r="48" spans="1:10" x14ac:dyDescent="0.55000000000000004">
      <c r="A48" s="2"/>
      <c r="B48" s="2"/>
      <c r="C48" s="2"/>
      <c r="D48" s="2"/>
      <c r="E48" s="12"/>
      <c r="F48" s="2"/>
      <c r="G48" s="2"/>
      <c r="H48" s="2"/>
      <c r="I48" s="2"/>
      <c r="J48" s="2"/>
    </row>
    <row r="49" spans="1:10" x14ac:dyDescent="0.55000000000000004">
      <c r="A49" s="2"/>
      <c r="B49" s="2"/>
      <c r="C49" s="2"/>
      <c r="D49" s="2"/>
      <c r="E49" s="12"/>
      <c r="F49" s="2"/>
      <c r="G49" s="2"/>
      <c r="H49" s="2"/>
      <c r="I49" s="2"/>
      <c r="J49" s="2"/>
    </row>
    <row r="50" spans="1:10" x14ac:dyDescent="0.55000000000000004">
      <c r="A50" s="2"/>
      <c r="B50" s="2"/>
      <c r="C50" s="2"/>
      <c r="D50" s="2"/>
      <c r="E50" s="12"/>
      <c r="F50" s="2"/>
      <c r="G50" s="2"/>
      <c r="H50" s="2"/>
      <c r="I50" s="2"/>
      <c r="J50" s="2"/>
    </row>
    <row r="51" spans="1:10" x14ac:dyDescent="0.55000000000000004">
      <c r="A51" s="2"/>
      <c r="B51" s="2"/>
      <c r="C51" s="2"/>
      <c r="D51" s="2"/>
      <c r="E51" s="12"/>
      <c r="F51" s="2"/>
      <c r="G51" s="2"/>
      <c r="H51" s="2"/>
      <c r="I51" s="2"/>
      <c r="J51" s="2"/>
    </row>
    <row r="52" spans="1:10" x14ac:dyDescent="0.55000000000000004">
      <c r="A52" s="2"/>
      <c r="B52" s="2"/>
      <c r="C52" s="2"/>
      <c r="D52" s="2"/>
      <c r="E52" s="12"/>
      <c r="F52" s="2"/>
      <c r="G52" s="2"/>
      <c r="H52" s="2"/>
      <c r="I52" s="2"/>
      <c r="J52" s="2"/>
    </row>
    <row r="53" spans="1:10" x14ac:dyDescent="0.55000000000000004">
      <c r="A53" s="2"/>
      <c r="B53" s="2"/>
      <c r="C53" s="2"/>
      <c r="D53" s="2"/>
      <c r="E53" s="12"/>
      <c r="F53" s="2"/>
      <c r="G53" s="2"/>
      <c r="H53" s="2"/>
      <c r="I53" s="2"/>
      <c r="J53" s="2"/>
    </row>
    <row r="54" spans="1:10" x14ac:dyDescent="0.55000000000000004">
      <c r="A54" s="2"/>
      <c r="B54" s="2"/>
      <c r="C54" s="2"/>
      <c r="D54" s="2"/>
      <c r="E54" s="12"/>
      <c r="F54" s="2"/>
      <c r="G54" s="2"/>
      <c r="H54" s="2"/>
      <c r="I54" s="2"/>
      <c r="J54" s="2"/>
    </row>
    <row r="55" spans="1:10" x14ac:dyDescent="0.55000000000000004">
      <c r="A55" s="2"/>
      <c r="B55" s="2"/>
      <c r="C55" s="2"/>
      <c r="D55" s="2"/>
      <c r="E55" s="12"/>
      <c r="F55" s="2"/>
      <c r="G55" s="2"/>
      <c r="H55" s="2"/>
      <c r="I55" s="2"/>
      <c r="J55" s="2"/>
    </row>
    <row r="56" spans="1:10" x14ac:dyDescent="0.55000000000000004">
      <c r="A56" s="2"/>
      <c r="B56" s="2"/>
      <c r="C56" s="2"/>
      <c r="D56" s="2"/>
      <c r="E56" s="12"/>
      <c r="F56" s="2"/>
      <c r="G56" s="2"/>
      <c r="H56" s="2"/>
      <c r="I56" s="2"/>
      <c r="J56" s="2"/>
    </row>
    <row r="57" spans="1:10" x14ac:dyDescent="0.55000000000000004">
      <c r="A57" s="2"/>
      <c r="B57" s="2"/>
      <c r="C57" s="2"/>
      <c r="D57" s="2"/>
      <c r="E57" s="12"/>
      <c r="F57" s="2"/>
      <c r="G57" s="2"/>
      <c r="H57" s="2"/>
      <c r="I57" s="2"/>
      <c r="J57" s="2"/>
    </row>
    <row r="58" spans="1:10" x14ac:dyDescent="0.55000000000000004">
      <c r="A58" s="2"/>
      <c r="B58" s="2"/>
      <c r="C58" s="2"/>
      <c r="D58" s="2"/>
      <c r="E58" s="12"/>
      <c r="F58" s="2"/>
      <c r="G58" s="2"/>
      <c r="H58" s="2"/>
      <c r="I58" s="2"/>
      <c r="J58" s="2"/>
    </row>
    <row r="59" spans="1:10" x14ac:dyDescent="0.55000000000000004">
      <c r="A59" s="2"/>
      <c r="B59" s="2"/>
      <c r="C59" s="2"/>
      <c r="D59" s="2"/>
      <c r="E59" s="12"/>
      <c r="F59" s="2"/>
      <c r="G59" s="2"/>
      <c r="H59" s="2"/>
      <c r="I59" s="2"/>
      <c r="J59" s="2"/>
    </row>
    <row r="60" spans="1:10" x14ac:dyDescent="0.55000000000000004">
      <c r="A60" s="2"/>
      <c r="B60" s="2"/>
      <c r="C60" s="2"/>
      <c r="D60" s="2"/>
      <c r="E60" s="12"/>
      <c r="F60" s="2"/>
      <c r="G60" s="2"/>
      <c r="H60" s="2"/>
      <c r="I60" s="2"/>
      <c r="J60" s="2"/>
    </row>
    <row r="61" spans="1:10" x14ac:dyDescent="0.55000000000000004">
      <c r="A61" s="2"/>
      <c r="B61" s="2"/>
      <c r="C61" s="2"/>
      <c r="D61" s="2"/>
      <c r="E61" s="12"/>
      <c r="F61" s="2"/>
      <c r="G61" s="2"/>
      <c r="H61" s="2"/>
      <c r="I61" s="2"/>
      <c r="J61" s="2"/>
    </row>
    <row r="62" spans="1:10" x14ac:dyDescent="0.55000000000000004">
      <c r="A62" s="2"/>
      <c r="B62" s="2"/>
      <c r="C62" s="2"/>
      <c r="D62" s="2"/>
      <c r="E62" s="12"/>
      <c r="F62" s="2"/>
      <c r="G62" s="2"/>
      <c r="H62" s="2"/>
      <c r="I62" s="2"/>
      <c r="J62" s="2"/>
    </row>
    <row r="63" spans="1:10" x14ac:dyDescent="0.55000000000000004">
      <c r="A63" s="2"/>
      <c r="B63" s="2"/>
      <c r="C63" s="2"/>
      <c r="D63" s="2"/>
      <c r="E63" s="12"/>
      <c r="F63" s="2"/>
      <c r="G63" s="2"/>
      <c r="H63" s="2"/>
      <c r="I63" s="2"/>
      <c r="J63" s="2"/>
    </row>
    <row r="64" spans="1:10" x14ac:dyDescent="0.55000000000000004">
      <c r="A64" s="2"/>
      <c r="B64" s="2"/>
      <c r="C64" s="2"/>
      <c r="D64" s="2"/>
      <c r="E64" s="12"/>
      <c r="F64" s="2"/>
      <c r="G64" s="2"/>
      <c r="H64" s="2"/>
      <c r="I64" s="2"/>
      <c r="J64" s="2"/>
    </row>
    <row r="65" spans="1:10" x14ac:dyDescent="0.55000000000000004">
      <c r="A65" s="2"/>
      <c r="B65" s="2"/>
      <c r="C65" s="2"/>
      <c r="D65" s="2"/>
      <c r="E65" s="12"/>
      <c r="F65" s="2"/>
      <c r="G65" s="2"/>
      <c r="H65" s="2"/>
      <c r="I65" s="2"/>
      <c r="J65" s="2"/>
    </row>
    <row r="66" spans="1:10" x14ac:dyDescent="0.55000000000000004">
      <c r="A66" s="2"/>
      <c r="B66" s="2"/>
      <c r="C66" s="2"/>
      <c r="D66" s="2"/>
      <c r="E66" s="12"/>
      <c r="F66" s="2"/>
      <c r="G66" s="2"/>
      <c r="H66" s="2"/>
      <c r="I66" s="2"/>
      <c r="J66" s="2"/>
    </row>
    <row r="67" spans="1:10" x14ac:dyDescent="0.55000000000000004">
      <c r="A67" s="2"/>
      <c r="B67" s="2"/>
      <c r="C67" s="2"/>
      <c r="D67" s="2"/>
      <c r="E67" s="12"/>
      <c r="F67" s="2"/>
      <c r="G67" s="2"/>
      <c r="H67" s="2"/>
      <c r="I67" s="2"/>
      <c r="J67" s="2"/>
    </row>
    <row r="68" spans="1:10" x14ac:dyDescent="0.55000000000000004">
      <c r="A68" s="2"/>
      <c r="B68" s="2"/>
      <c r="C68" s="2"/>
      <c r="D68" s="2"/>
      <c r="E68" s="12"/>
      <c r="F68" s="2"/>
      <c r="G68" s="2"/>
      <c r="H68" s="2"/>
      <c r="I68" s="2"/>
      <c r="J68" s="2"/>
    </row>
    <row r="69" spans="1:10" x14ac:dyDescent="0.55000000000000004">
      <c r="A69" s="2"/>
      <c r="B69" s="2"/>
      <c r="C69" s="2"/>
      <c r="D69" s="2"/>
      <c r="E69" s="12"/>
      <c r="F69" s="2"/>
      <c r="G69" s="2"/>
      <c r="H69" s="2"/>
      <c r="I69" s="2"/>
      <c r="J69" s="2"/>
    </row>
    <row r="70" spans="1:10" x14ac:dyDescent="0.55000000000000004">
      <c r="A70" s="2"/>
      <c r="B70" s="2"/>
      <c r="C70" s="2"/>
      <c r="D70" s="2"/>
      <c r="E70" s="12"/>
      <c r="F70" s="2"/>
      <c r="G70" s="2"/>
      <c r="H70" s="2"/>
      <c r="I70" s="2"/>
      <c r="J70" s="2"/>
    </row>
    <row r="71" spans="1:10" x14ac:dyDescent="0.55000000000000004">
      <c r="A71" s="2"/>
      <c r="B71" s="2"/>
      <c r="C71" s="2"/>
      <c r="D71" s="2"/>
      <c r="E71" s="12"/>
      <c r="F71" s="2"/>
      <c r="G71" s="2"/>
      <c r="H71" s="2"/>
      <c r="I71" s="2"/>
      <c r="J71" s="2"/>
    </row>
    <row r="72" spans="1:10" x14ac:dyDescent="0.55000000000000004">
      <c r="A72" s="2"/>
      <c r="B72" s="2"/>
      <c r="C72" s="2"/>
      <c r="D72" s="2"/>
      <c r="E72" s="12"/>
      <c r="F72" s="2"/>
      <c r="G72" s="2"/>
      <c r="H72" s="2"/>
      <c r="I72" s="2"/>
      <c r="J72" s="2"/>
    </row>
    <row r="73" spans="1:10" x14ac:dyDescent="0.55000000000000004">
      <c r="A73" s="2"/>
      <c r="B73" s="2"/>
      <c r="C73" s="2"/>
      <c r="D73" s="2"/>
      <c r="E73" s="12"/>
      <c r="F73" s="2"/>
      <c r="G73" s="2"/>
      <c r="H73" s="2"/>
      <c r="I73" s="2"/>
      <c r="J73" s="2"/>
    </row>
    <row r="74" spans="1:10" x14ac:dyDescent="0.55000000000000004">
      <c r="A74" s="2"/>
      <c r="B74" s="2"/>
      <c r="C74" s="2"/>
      <c r="D74" s="2"/>
      <c r="E74" s="12"/>
      <c r="F74" s="2"/>
      <c r="G74" s="2"/>
      <c r="H74" s="2"/>
      <c r="I74" s="2"/>
      <c r="J74" s="2"/>
    </row>
    <row r="75" spans="1:10" x14ac:dyDescent="0.55000000000000004">
      <c r="A75" s="2"/>
      <c r="B75" s="2"/>
      <c r="C75" s="2"/>
      <c r="D75" s="2"/>
      <c r="E75" s="12"/>
      <c r="F75" s="2"/>
      <c r="G75" s="2"/>
      <c r="H75" s="2"/>
      <c r="I75" s="2"/>
      <c r="J75" s="2"/>
    </row>
    <row r="76" spans="1:10" x14ac:dyDescent="0.55000000000000004">
      <c r="A76" s="2"/>
      <c r="B76" s="2"/>
      <c r="C76" s="2"/>
      <c r="D76" s="2"/>
      <c r="E76" s="12"/>
      <c r="F76" s="2"/>
      <c r="G76" s="2"/>
      <c r="H76" s="2"/>
      <c r="I76" s="2"/>
      <c r="J76" s="2"/>
    </row>
    <row r="77" spans="1:10" x14ac:dyDescent="0.55000000000000004">
      <c r="A77" s="2"/>
      <c r="B77" s="2"/>
      <c r="C77" s="2"/>
      <c r="D77" s="2"/>
      <c r="E77" s="12"/>
      <c r="F77" s="2"/>
      <c r="G77" s="2"/>
      <c r="H77" s="2"/>
      <c r="I77" s="2"/>
      <c r="J77" s="2"/>
    </row>
    <row r="78" spans="1:10" x14ac:dyDescent="0.55000000000000004">
      <c r="A78" s="2"/>
      <c r="B78" s="2"/>
      <c r="C78" s="2"/>
      <c r="D78" s="2"/>
      <c r="E78" s="12"/>
      <c r="F78" s="2"/>
      <c r="G78" s="2"/>
      <c r="H78" s="2"/>
      <c r="I78" s="2"/>
      <c r="J78" s="2"/>
    </row>
    <row r="79" spans="1:10" x14ac:dyDescent="0.55000000000000004">
      <c r="A79" s="2"/>
      <c r="B79" s="2"/>
      <c r="C79" s="2"/>
      <c r="D79" s="2"/>
      <c r="E79" s="12"/>
      <c r="F79" s="2"/>
      <c r="G79" s="2"/>
      <c r="H79" s="2"/>
      <c r="I79" s="2"/>
      <c r="J79" s="2"/>
    </row>
    <row r="80" spans="1:10" x14ac:dyDescent="0.55000000000000004">
      <c r="A80" s="2"/>
      <c r="B80" s="2"/>
      <c r="C80" s="2"/>
      <c r="D80" s="2"/>
      <c r="E80" s="12"/>
      <c r="F80" s="2"/>
      <c r="G80" s="2"/>
      <c r="H80" s="2"/>
      <c r="I80" s="2"/>
      <c r="J80" s="2"/>
    </row>
    <row r="81" spans="1:10" x14ac:dyDescent="0.55000000000000004">
      <c r="A81" s="2"/>
      <c r="B81" s="2"/>
      <c r="C81" s="2"/>
      <c r="D81" s="2"/>
      <c r="E81" s="12"/>
      <c r="F81" s="2"/>
      <c r="G81" s="2"/>
      <c r="H81" s="2"/>
      <c r="I81" s="2"/>
      <c r="J81" s="2"/>
    </row>
    <row r="82" spans="1:10" x14ac:dyDescent="0.55000000000000004">
      <c r="A82" s="2"/>
      <c r="B82" s="2"/>
      <c r="C82" s="2"/>
      <c r="D82" s="2"/>
      <c r="E82" s="12"/>
      <c r="F82" s="2"/>
      <c r="G82" s="2"/>
      <c r="H82" s="2"/>
      <c r="I82" s="2"/>
      <c r="J82" s="2"/>
    </row>
    <row r="83" spans="1:10" x14ac:dyDescent="0.55000000000000004">
      <c r="A83" s="2"/>
      <c r="B83" s="2"/>
      <c r="C83" s="2"/>
      <c r="D83" s="2"/>
      <c r="E83" s="12"/>
      <c r="F83" s="2"/>
      <c r="G83" s="2"/>
      <c r="H83" s="2"/>
      <c r="I83" s="2"/>
      <c r="J83" s="2"/>
    </row>
    <row r="84" spans="1:10" x14ac:dyDescent="0.55000000000000004">
      <c r="A84" s="2"/>
      <c r="B84" s="2"/>
      <c r="C84" s="2"/>
      <c r="D84" s="2"/>
      <c r="E84" s="12"/>
      <c r="F84" s="2"/>
      <c r="G84" s="2"/>
      <c r="H84" s="2"/>
      <c r="I84" s="2"/>
      <c r="J84" s="2"/>
    </row>
    <row r="85" spans="1:10" x14ac:dyDescent="0.55000000000000004">
      <c r="A85" s="2"/>
      <c r="B85" s="2"/>
      <c r="C85" s="2"/>
      <c r="D85" s="2"/>
      <c r="E85" s="12"/>
      <c r="F85" s="2"/>
      <c r="G85" s="2"/>
      <c r="H85" s="2"/>
      <c r="I85" s="2"/>
      <c r="J85" s="2"/>
    </row>
    <row r="86" spans="1:10" x14ac:dyDescent="0.55000000000000004">
      <c r="A86" s="2"/>
      <c r="B86" s="2"/>
      <c r="C86" s="2"/>
      <c r="D86" s="2"/>
      <c r="E86" s="12"/>
      <c r="F86" s="2"/>
      <c r="G86" s="2"/>
      <c r="H86" s="2"/>
      <c r="I86" s="2"/>
      <c r="J86" s="2"/>
    </row>
    <row r="87" spans="1:10" x14ac:dyDescent="0.55000000000000004">
      <c r="A87" s="2"/>
      <c r="B87" s="2"/>
      <c r="C87" s="2"/>
      <c r="D87" s="2"/>
      <c r="E87" s="12"/>
      <c r="F87" s="2"/>
      <c r="G87" s="2"/>
      <c r="H87" s="2"/>
      <c r="I87" s="2"/>
      <c r="J87" s="2"/>
    </row>
    <row r="88" spans="1:10" x14ac:dyDescent="0.55000000000000004">
      <c r="A88" s="2"/>
      <c r="B88" s="2"/>
      <c r="C88" s="2"/>
      <c r="D88" s="2"/>
      <c r="E88" s="12"/>
      <c r="F88" s="2"/>
      <c r="G88" s="2"/>
      <c r="H88" s="2"/>
      <c r="I88" s="2"/>
      <c r="J88" s="2"/>
    </row>
    <row r="89" spans="1:10" x14ac:dyDescent="0.55000000000000004">
      <c r="A89" s="2"/>
      <c r="B89" s="2"/>
      <c r="C89" s="2"/>
      <c r="D89" s="2"/>
      <c r="E89" s="12"/>
      <c r="F89" s="2"/>
      <c r="G89" s="2"/>
      <c r="H89" s="2"/>
      <c r="I89" s="2"/>
      <c r="J89" s="2"/>
    </row>
    <row r="90" spans="1:10" x14ac:dyDescent="0.55000000000000004">
      <c r="A90" s="2"/>
      <c r="B90" s="2"/>
      <c r="C90" s="2"/>
      <c r="D90" s="2"/>
      <c r="E90" s="12"/>
      <c r="F90" s="2"/>
      <c r="G90" s="2"/>
      <c r="H90" s="2"/>
      <c r="I90" s="2"/>
      <c r="J90" s="2"/>
    </row>
    <row r="91" spans="1:10" x14ac:dyDescent="0.55000000000000004">
      <c r="A91" s="2"/>
      <c r="B91" s="2"/>
      <c r="C91" s="2"/>
      <c r="D91" s="2"/>
      <c r="E91" s="12"/>
      <c r="F91" s="2"/>
      <c r="G91" s="2"/>
      <c r="H91" s="2"/>
      <c r="I91" s="2"/>
      <c r="J91" s="2"/>
    </row>
    <row r="92" spans="1:10" x14ac:dyDescent="0.55000000000000004">
      <c r="A92" s="2"/>
      <c r="B92" s="2"/>
      <c r="C92" s="2"/>
      <c r="D92" s="2"/>
      <c r="E92" s="12"/>
      <c r="F92" s="2"/>
      <c r="G92" s="2"/>
      <c r="H92" s="2"/>
      <c r="I92" s="2"/>
      <c r="J92" s="2"/>
    </row>
    <row r="93" spans="1:10" x14ac:dyDescent="0.55000000000000004">
      <c r="A93" s="2"/>
      <c r="B93" s="2"/>
      <c r="C93" s="2"/>
      <c r="D93" s="2"/>
      <c r="E93" s="12"/>
      <c r="F93" s="2"/>
      <c r="G93" s="2"/>
      <c r="H93" s="2"/>
      <c r="I93" s="2"/>
      <c r="J93" s="2"/>
    </row>
    <row r="94" spans="1:10" x14ac:dyDescent="0.55000000000000004">
      <c r="A94" s="2"/>
      <c r="B94" s="2"/>
      <c r="C94" s="2"/>
      <c r="D94" s="2"/>
      <c r="E94" s="12"/>
      <c r="F94" s="2"/>
      <c r="G94" s="2"/>
      <c r="H94" s="2"/>
      <c r="I94" s="2"/>
      <c r="J94" s="2"/>
    </row>
    <row r="95" spans="1:10" x14ac:dyDescent="0.55000000000000004">
      <c r="A95" s="2"/>
      <c r="B95" s="2"/>
      <c r="C95" s="2"/>
      <c r="D95" s="2"/>
      <c r="E95" s="12"/>
      <c r="F95" s="2"/>
      <c r="G95" s="2"/>
      <c r="H95" s="2"/>
      <c r="I95" s="2"/>
      <c r="J95" s="2"/>
    </row>
    <row r="96" spans="1:10" x14ac:dyDescent="0.55000000000000004">
      <c r="A96" s="2"/>
      <c r="B96" s="2"/>
      <c r="C96" s="2"/>
      <c r="D96" s="2"/>
      <c r="E96" s="12"/>
      <c r="F96" s="2"/>
      <c r="G96" s="2"/>
      <c r="H96" s="2"/>
      <c r="I96" s="2"/>
      <c r="J96" s="2"/>
    </row>
    <row r="97" spans="1:10" x14ac:dyDescent="0.55000000000000004">
      <c r="A97" s="2"/>
      <c r="B97" s="2"/>
      <c r="C97" s="2"/>
      <c r="D97" s="2"/>
      <c r="E97" s="12"/>
      <c r="F97" s="2"/>
      <c r="G97" s="2"/>
      <c r="H97" s="2"/>
      <c r="I97" s="2"/>
      <c r="J97" s="2"/>
    </row>
    <row r="98" spans="1:10" x14ac:dyDescent="0.55000000000000004">
      <c r="A98" s="2"/>
      <c r="B98" s="2"/>
      <c r="C98" s="2"/>
      <c r="D98" s="2"/>
      <c r="E98" s="12"/>
      <c r="F98" s="2"/>
      <c r="G98" s="2"/>
      <c r="H98" s="2"/>
      <c r="I98" s="2"/>
      <c r="J98" s="2"/>
    </row>
    <row r="99" spans="1:10" x14ac:dyDescent="0.55000000000000004">
      <c r="A99" s="2"/>
      <c r="B99" s="2"/>
      <c r="C99" s="2"/>
      <c r="D99" s="2"/>
      <c r="E99" s="12"/>
      <c r="F99" s="2"/>
      <c r="G99" s="2"/>
      <c r="H99" s="2"/>
      <c r="I99" s="2"/>
      <c r="J99" s="2"/>
    </row>
    <row r="100" spans="1:10" x14ac:dyDescent="0.55000000000000004">
      <c r="A100" s="2"/>
      <c r="B100" s="2"/>
      <c r="C100" s="2"/>
      <c r="D100" s="2"/>
      <c r="E100" s="12"/>
      <c r="F100" s="2"/>
      <c r="G100" s="2"/>
      <c r="H100" s="2"/>
      <c r="I100" s="2"/>
      <c r="J100" s="2"/>
    </row>
    <row r="101" spans="1:10" x14ac:dyDescent="0.55000000000000004">
      <c r="A101" s="2"/>
      <c r="B101" s="2"/>
      <c r="C101" s="2"/>
      <c r="D101" s="2"/>
      <c r="E101" s="12"/>
      <c r="F101" s="2"/>
      <c r="G101" s="2"/>
      <c r="H101" s="2"/>
      <c r="I101" s="2"/>
      <c r="J101" s="2"/>
    </row>
    <row r="102" spans="1:10" x14ac:dyDescent="0.55000000000000004">
      <c r="A102" s="2"/>
      <c r="B102" s="2"/>
      <c r="C102" s="2"/>
      <c r="D102" s="2"/>
      <c r="E102" s="12"/>
      <c r="F102" s="2"/>
      <c r="G102" s="2"/>
      <c r="H102" s="2"/>
      <c r="I102" s="2"/>
      <c r="J102" s="2"/>
    </row>
    <row r="103" spans="1:10" x14ac:dyDescent="0.55000000000000004">
      <c r="A103" s="2"/>
      <c r="B103" s="2"/>
      <c r="C103" s="2"/>
      <c r="D103" s="2"/>
      <c r="E103" s="12"/>
      <c r="F103" s="2"/>
      <c r="G103" s="2"/>
      <c r="H103" s="2"/>
      <c r="I103" s="2"/>
      <c r="J103" s="2"/>
    </row>
    <row r="104" spans="1:10" x14ac:dyDescent="0.55000000000000004">
      <c r="A104" s="2"/>
      <c r="B104" s="2"/>
      <c r="C104" s="2"/>
      <c r="D104" s="2"/>
      <c r="E104" s="12"/>
      <c r="F104" s="2"/>
      <c r="G104" s="2"/>
      <c r="H104" s="2"/>
      <c r="I104" s="2"/>
      <c r="J104" s="2"/>
    </row>
    <row r="105" spans="1:10" x14ac:dyDescent="0.55000000000000004">
      <c r="A105" s="2"/>
      <c r="B105" s="2"/>
      <c r="C105" s="2"/>
      <c r="D105" s="2"/>
      <c r="E105" s="12"/>
      <c r="F105" s="2"/>
      <c r="G105" s="2"/>
      <c r="H105" s="2"/>
      <c r="I105" s="2"/>
      <c r="J105" s="2"/>
    </row>
    <row r="106" spans="1:10" x14ac:dyDescent="0.55000000000000004">
      <c r="A106" s="2"/>
      <c r="B106" s="2"/>
      <c r="C106" s="2"/>
      <c r="D106" s="2"/>
      <c r="E106" s="12"/>
      <c r="F106" s="2"/>
      <c r="G106" s="2"/>
      <c r="H106" s="2"/>
      <c r="I106" s="2"/>
      <c r="J106" s="2"/>
    </row>
    <row r="107" spans="1:10" x14ac:dyDescent="0.55000000000000004">
      <c r="A107" s="2"/>
      <c r="B107" s="2"/>
      <c r="C107" s="2"/>
      <c r="D107" s="2"/>
      <c r="E107" s="12"/>
      <c r="F107" s="2"/>
      <c r="G107" s="2"/>
      <c r="H107" s="2"/>
      <c r="I107" s="2"/>
      <c r="J107" s="2"/>
    </row>
    <row r="108" spans="1:10" x14ac:dyDescent="0.55000000000000004">
      <c r="A108" s="2"/>
      <c r="B108" s="2"/>
      <c r="C108" s="2"/>
      <c r="D108" s="2"/>
      <c r="E108" s="12"/>
      <c r="F108" s="2"/>
      <c r="G108" s="2"/>
      <c r="H108" s="2"/>
      <c r="I108" s="2"/>
      <c r="J108" s="2"/>
    </row>
    <row r="109" spans="1:10" x14ac:dyDescent="0.55000000000000004">
      <c r="A109" s="2"/>
      <c r="B109" s="2"/>
      <c r="C109" s="2"/>
      <c r="D109" s="2"/>
      <c r="E109" s="12"/>
      <c r="F109" s="2"/>
      <c r="G109" s="2"/>
      <c r="H109" s="2"/>
      <c r="I109" s="2"/>
      <c r="J109" s="2"/>
    </row>
    <row r="110" spans="1:10" x14ac:dyDescent="0.55000000000000004">
      <c r="A110" s="2"/>
      <c r="B110" s="2"/>
      <c r="C110" s="2"/>
      <c r="D110" s="2"/>
      <c r="E110" s="12"/>
      <c r="F110" s="2"/>
      <c r="G110" s="2"/>
      <c r="H110" s="2"/>
      <c r="I110" s="2"/>
      <c r="J110" s="2"/>
    </row>
    <row r="111" spans="1:10" x14ac:dyDescent="0.55000000000000004">
      <c r="A111" s="2"/>
      <c r="B111" s="2"/>
      <c r="C111" s="2"/>
      <c r="D111" s="2"/>
      <c r="E111" s="12"/>
      <c r="F111" s="2"/>
      <c r="G111" s="2"/>
      <c r="H111" s="2"/>
      <c r="I111" s="2"/>
      <c r="J111" s="2"/>
    </row>
    <row r="112" spans="1:10" x14ac:dyDescent="0.55000000000000004">
      <c r="A112" s="2"/>
      <c r="B112" s="2"/>
      <c r="C112" s="2"/>
      <c r="D112" s="2"/>
      <c r="E112" s="12"/>
      <c r="F112" s="2"/>
      <c r="G112" s="2"/>
      <c r="H112" s="2"/>
      <c r="I112" s="2"/>
      <c r="J112" s="2"/>
    </row>
    <row r="113" spans="1:10" x14ac:dyDescent="0.55000000000000004">
      <c r="A113" s="2"/>
      <c r="B113" s="2"/>
      <c r="C113" s="2"/>
      <c r="D113" s="2"/>
      <c r="E113" s="12"/>
      <c r="F113" s="2"/>
      <c r="G113" s="2"/>
      <c r="H113" s="2"/>
      <c r="I113" s="2"/>
      <c r="J113" s="2"/>
    </row>
    <row r="114" spans="1:10" x14ac:dyDescent="0.55000000000000004">
      <c r="A114" s="2"/>
      <c r="B114" s="2"/>
      <c r="C114" s="2"/>
      <c r="D114" s="2"/>
      <c r="E114" s="12"/>
      <c r="F114" s="2"/>
      <c r="G114" s="2"/>
      <c r="H114" s="2"/>
      <c r="I114" s="2"/>
      <c r="J114" s="2"/>
    </row>
    <row r="115" spans="1:10" x14ac:dyDescent="0.55000000000000004">
      <c r="A115" s="2"/>
      <c r="B115" s="2"/>
      <c r="C115" s="2"/>
      <c r="D115" s="2"/>
      <c r="E115" s="12"/>
      <c r="F115" s="2"/>
      <c r="G115" s="2"/>
      <c r="H115" s="2"/>
      <c r="I115" s="2"/>
      <c r="J115" s="2"/>
    </row>
    <row r="116" spans="1:10" x14ac:dyDescent="0.55000000000000004">
      <c r="A116" s="2"/>
      <c r="B116" s="2"/>
      <c r="C116" s="2"/>
      <c r="D116" s="2"/>
      <c r="E116" s="12"/>
      <c r="F116" s="2"/>
      <c r="G116" s="2"/>
      <c r="H116" s="2"/>
      <c r="I116" s="2"/>
      <c r="J116" s="2"/>
    </row>
    <row r="117" spans="1:10" x14ac:dyDescent="0.55000000000000004">
      <c r="A117" s="2"/>
      <c r="B117" s="2"/>
      <c r="C117" s="2"/>
      <c r="D117" s="2"/>
      <c r="E117" s="12"/>
      <c r="F117" s="2"/>
      <c r="G117" s="2"/>
      <c r="H117" s="2"/>
      <c r="I117" s="2"/>
      <c r="J117" s="2"/>
    </row>
    <row r="118" spans="1:10" x14ac:dyDescent="0.55000000000000004">
      <c r="A118" s="2"/>
      <c r="B118" s="2"/>
      <c r="C118" s="2"/>
      <c r="D118" s="2"/>
      <c r="E118" s="12"/>
      <c r="F118" s="2"/>
      <c r="G118" s="2"/>
      <c r="H118" s="2"/>
      <c r="I118" s="2"/>
      <c r="J118" s="2"/>
    </row>
    <row r="119" spans="1:10" x14ac:dyDescent="0.55000000000000004">
      <c r="A119" s="2"/>
      <c r="B119" s="2"/>
      <c r="C119" s="2"/>
      <c r="D119" s="2"/>
      <c r="E119" s="12"/>
      <c r="F119" s="2"/>
      <c r="G119" s="2"/>
      <c r="H119" s="2"/>
      <c r="I119" s="2"/>
      <c r="J119" s="2"/>
    </row>
    <row r="120" spans="1:10" x14ac:dyDescent="0.55000000000000004">
      <c r="A120" s="2"/>
      <c r="B120" s="2"/>
      <c r="C120" s="2"/>
      <c r="D120" s="2"/>
      <c r="E120" s="12"/>
      <c r="F120" s="2"/>
      <c r="G120" s="2"/>
      <c r="H120" s="2"/>
      <c r="I120" s="2"/>
      <c r="J120" s="2"/>
    </row>
    <row r="121" spans="1:10" x14ac:dyDescent="0.55000000000000004">
      <c r="A121" s="2"/>
      <c r="B121" s="2"/>
      <c r="C121" s="2"/>
      <c r="D121" s="2"/>
      <c r="E121" s="12"/>
      <c r="F121" s="2"/>
      <c r="G121" s="2"/>
      <c r="H121" s="2"/>
      <c r="I121" s="2"/>
      <c r="J121" s="2"/>
    </row>
    <row r="122" spans="1:10" x14ac:dyDescent="0.55000000000000004">
      <c r="A122" s="2"/>
      <c r="B122" s="2"/>
      <c r="C122" s="2"/>
      <c r="D122" s="2"/>
      <c r="E122" s="12"/>
      <c r="F122" s="2"/>
      <c r="G122" s="2"/>
      <c r="H122" s="2"/>
      <c r="I122" s="2"/>
      <c r="J122" s="2"/>
    </row>
    <row r="123" spans="1:10" x14ac:dyDescent="0.55000000000000004">
      <c r="A123" s="2"/>
      <c r="B123" s="2"/>
      <c r="C123" s="2"/>
      <c r="D123" s="2"/>
      <c r="E123" s="12"/>
      <c r="F123" s="2"/>
      <c r="G123" s="2"/>
      <c r="H123" s="2"/>
      <c r="I123" s="2"/>
      <c r="J123" s="2"/>
    </row>
    <row r="124" spans="1:10" x14ac:dyDescent="0.55000000000000004">
      <c r="A124" s="2"/>
      <c r="B124" s="2"/>
      <c r="C124" s="2"/>
      <c r="D124" s="2"/>
      <c r="E124" s="12"/>
      <c r="F124" s="2"/>
      <c r="G124" s="2"/>
      <c r="H124" s="2"/>
      <c r="I124" s="2"/>
      <c r="J124" s="2"/>
    </row>
    <row r="125" spans="1:10" x14ac:dyDescent="0.55000000000000004">
      <c r="A125" s="2"/>
      <c r="B125" s="2"/>
      <c r="C125" s="2"/>
      <c r="D125" s="2"/>
      <c r="E125" s="12"/>
      <c r="F125" s="2"/>
      <c r="G125" s="2"/>
      <c r="H125" s="2"/>
      <c r="I125" s="2"/>
      <c r="J125" s="2"/>
    </row>
    <row r="126" spans="1:10" x14ac:dyDescent="0.55000000000000004">
      <c r="A126" s="2"/>
      <c r="B126" s="2"/>
      <c r="C126" s="2"/>
      <c r="D126" s="2"/>
      <c r="E126" s="12"/>
      <c r="F126" s="2"/>
      <c r="G126" s="2"/>
      <c r="H126" s="2"/>
      <c r="I126" s="2"/>
      <c r="J126" s="2"/>
    </row>
    <row r="127" spans="1:10" x14ac:dyDescent="0.55000000000000004">
      <c r="A127" s="2"/>
      <c r="B127" s="2"/>
      <c r="C127" s="2"/>
      <c r="D127" s="2"/>
      <c r="E127" s="12"/>
      <c r="F127" s="2"/>
      <c r="G127" s="2"/>
      <c r="H127" s="2"/>
      <c r="I127" s="2"/>
      <c r="J127" s="2"/>
    </row>
    <row r="128" spans="1:10" x14ac:dyDescent="0.55000000000000004">
      <c r="A128" s="2"/>
      <c r="B128" s="2"/>
      <c r="C128" s="2"/>
      <c r="D128" s="2"/>
      <c r="E128" s="12"/>
      <c r="F128" s="2"/>
      <c r="G128" s="2"/>
      <c r="H128" s="2"/>
      <c r="I128" s="2"/>
      <c r="J128" s="2"/>
    </row>
    <row r="129" spans="1:10" x14ac:dyDescent="0.55000000000000004">
      <c r="A129" s="2"/>
      <c r="B129" s="2"/>
      <c r="C129" s="2"/>
      <c r="D129" s="2"/>
      <c r="E129" s="12"/>
      <c r="F129" s="2"/>
      <c r="G129" s="2"/>
      <c r="H129" s="2"/>
      <c r="I129" s="2"/>
      <c r="J129" s="2"/>
    </row>
    <row r="130" spans="1:10" x14ac:dyDescent="0.55000000000000004">
      <c r="A130" s="2"/>
      <c r="B130" s="2"/>
      <c r="C130" s="2"/>
      <c r="D130" s="2"/>
      <c r="E130" s="12"/>
      <c r="F130" s="2"/>
      <c r="G130" s="2"/>
      <c r="H130" s="2"/>
      <c r="I130" s="2"/>
      <c r="J130" s="2"/>
    </row>
    <row r="131" spans="1:10" x14ac:dyDescent="0.55000000000000004">
      <c r="A131" s="2"/>
      <c r="B131" s="2"/>
      <c r="C131" s="2"/>
      <c r="D131" s="2"/>
      <c r="E131" s="12"/>
      <c r="F131" s="2"/>
      <c r="G131" s="2"/>
      <c r="H131" s="2"/>
      <c r="I131" s="2"/>
      <c r="J131" s="2"/>
    </row>
    <row r="132" spans="1:10" x14ac:dyDescent="0.55000000000000004">
      <c r="A132" s="2"/>
      <c r="B132" s="2"/>
      <c r="C132" s="2"/>
      <c r="D132" s="2"/>
      <c r="E132" s="12"/>
      <c r="F132" s="2"/>
      <c r="G132" s="2"/>
      <c r="H132" s="2"/>
      <c r="I132" s="2"/>
      <c r="J132" s="2"/>
    </row>
    <row r="133" spans="1:10" x14ac:dyDescent="0.55000000000000004">
      <c r="A133" s="2"/>
      <c r="B133" s="2"/>
      <c r="C133" s="2"/>
      <c r="D133" s="2"/>
      <c r="E133" s="12"/>
      <c r="F133" s="2"/>
      <c r="G133" s="2"/>
      <c r="H133" s="2"/>
      <c r="I133" s="2"/>
      <c r="J133" s="2"/>
    </row>
    <row r="134" spans="1:10" x14ac:dyDescent="0.55000000000000004">
      <c r="A134" s="2"/>
      <c r="B134" s="2"/>
      <c r="C134" s="2"/>
      <c r="D134" s="2"/>
      <c r="E134" s="12"/>
      <c r="F134" s="2"/>
      <c r="G134" s="2"/>
      <c r="H134" s="2"/>
      <c r="I134" s="2"/>
      <c r="J134" s="2"/>
    </row>
    <row r="135" spans="1:10" x14ac:dyDescent="0.55000000000000004">
      <c r="A135" s="2"/>
      <c r="B135" s="2"/>
      <c r="C135" s="2"/>
      <c r="D135" s="2"/>
      <c r="E135" s="12"/>
      <c r="F135" s="2"/>
      <c r="G135" s="2"/>
      <c r="H135" s="2"/>
      <c r="I135" s="2"/>
      <c r="J135" s="2"/>
    </row>
    <row r="136" spans="1:10" x14ac:dyDescent="0.55000000000000004">
      <c r="A136" s="2"/>
      <c r="B136" s="2"/>
      <c r="C136" s="2"/>
      <c r="D136" s="2"/>
      <c r="E136" s="12"/>
      <c r="F136" s="2"/>
      <c r="G136" s="2"/>
      <c r="H136" s="2"/>
      <c r="I136" s="2"/>
      <c r="J136" s="2"/>
    </row>
    <row r="137" spans="1:10" x14ac:dyDescent="0.55000000000000004">
      <c r="A137" s="2"/>
      <c r="B137" s="2"/>
      <c r="C137" s="2"/>
      <c r="D137" s="2"/>
      <c r="E137" s="12"/>
      <c r="F137" s="2"/>
      <c r="G137" s="2"/>
      <c r="H137" s="2"/>
      <c r="I137" s="2"/>
      <c r="J137" s="2"/>
    </row>
    <row r="138" spans="1:10" x14ac:dyDescent="0.55000000000000004">
      <c r="A138" s="2"/>
      <c r="B138" s="2"/>
      <c r="C138" s="2"/>
      <c r="D138" s="2"/>
      <c r="E138" s="12"/>
      <c r="F138" s="2"/>
      <c r="G138" s="2"/>
      <c r="H138" s="2"/>
      <c r="I138" s="2"/>
      <c r="J138" s="2"/>
    </row>
    <row r="139" spans="1:10" x14ac:dyDescent="0.55000000000000004">
      <c r="A139" s="2"/>
      <c r="B139" s="2"/>
      <c r="C139" s="2"/>
      <c r="D139" s="2"/>
      <c r="E139" s="12"/>
      <c r="F139" s="2"/>
      <c r="G139" s="2"/>
      <c r="H139" s="2"/>
      <c r="I139" s="2"/>
      <c r="J139" s="2"/>
    </row>
    <row r="140" spans="1:10" x14ac:dyDescent="0.55000000000000004">
      <c r="A140" s="2"/>
      <c r="B140" s="2"/>
      <c r="C140" s="2"/>
      <c r="D140" s="2"/>
      <c r="E140" s="12"/>
      <c r="F140" s="2"/>
      <c r="G140" s="2"/>
      <c r="H140" s="2"/>
      <c r="I140" s="2"/>
      <c r="J140" s="2"/>
    </row>
    <row r="141" spans="1:10" x14ac:dyDescent="0.55000000000000004">
      <c r="A141" s="2"/>
      <c r="B141" s="2"/>
      <c r="C141" s="2"/>
      <c r="D141" s="2"/>
      <c r="E141" s="12"/>
      <c r="F141" s="2"/>
      <c r="G141" s="2"/>
      <c r="H141" s="2"/>
      <c r="I141" s="2"/>
      <c r="J141" s="2"/>
    </row>
    <row r="142" spans="1:10" x14ac:dyDescent="0.55000000000000004">
      <c r="A142" s="2"/>
      <c r="B142" s="2"/>
      <c r="C142" s="2"/>
      <c r="D142" s="2"/>
      <c r="E142" s="12"/>
      <c r="F142" s="2"/>
      <c r="G142" s="2"/>
      <c r="H142" s="2"/>
      <c r="I142" s="2"/>
      <c r="J142" s="2"/>
    </row>
    <row r="143" spans="1:10" x14ac:dyDescent="0.55000000000000004">
      <c r="A143" s="2"/>
      <c r="B143" s="2"/>
      <c r="C143" s="2"/>
      <c r="D143" s="2"/>
      <c r="E143" s="12"/>
      <c r="F143" s="2"/>
      <c r="G143" s="2"/>
      <c r="H143" s="2"/>
      <c r="I143" s="2"/>
      <c r="J143" s="2"/>
    </row>
    <row r="144" spans="1:10" x14ac:dyDescent="0.55000000000000004">
      <c r="A144" s="2"/>
      <c r="B144" s="2"/>
      <c r="C144" s="2"/>
      <c r="D144" s="2"/>
      <c r="E144" s="12"/>
      <c r="F144" s="2"/>
      <c r="G144" s="2"/>
      <c r="H144" s="2"/>
      <c r="I144" s="2"/>
      <c r="J144" s="2"/>
    </row>
    <row r="145" spans="1:10" x14ac:dyDescent="0.55000000000000004">
      <c r="A145" s="2"/>
      <c r="B145" s="2"/>
      <c r="C145" s="2"/>
      <c r="D145" s="2"/>
      <c r="E145" s="12"/>
      <c r="F145" s="2"/>
      <c r="G145" s="2"/>
      <c r="H145" s="2"/>
      <c r="I145" s="2"/>
      <c r="J145" s="2"/>
    </row>
    <row r="146" spans="1:10" x14ac:dyDescent="0.55000000000000004">
      <c r="A146" s="2"/>
      <c r="B146" s="2"/>
      <c r="C146" s="2"/>
      <c r="D146" s="2"/>
      <c r="E146" s="12"/>
      <c r="F146" s="2"/>
      <c r="G146" s="2"/>
      <c r="H146" s="2"/>
      <c r="I146" s="2"/>
      <c r="J146" s="2"/>
    </row>
    <row r="147" spans="1:10" x14ac:dyDescent="0.55000000000000004">
      <c r="A147" s="2"/>
      <c r="B147" s="2"/>
      <c r="C147" s="2"/>
      <c r="D147" s="2"/>
      <c r="E147" s="12"/>
      <c r="F147" s="2"/>
      <c r="G147" s="2"/>
      <c r="H147" s="2"/>
      <c r="I147" s="2"/>
      <c r="J147" s="2"/>
    </row>
    <row r="148" spans="1:10" x14ac:dyDescent="0.55000000000000004">
      <c r="A148" s="2"/>
      <c r="B148" s="2"/>
      <c r="C148" s="2"/>
      <c r="D148" s="2"/>
      <c r="E148" s="12"/>
      <c r="F148" s="2"/>
      <c r="G148" s="2"/>
      <c r="H148" s="2"/>
      <c r="I148" s="2"/>
      <c r="J148" s="2"/>
    </row>
    <row r="149" spans="1:10" x14ac:dyDescent="0.55000000000000004">
      <c r="A149" s="2"/>
      <c r="B149" s="2"/>
      <c r="C149" s="2"/>
      <c r="D149" s="2"/>
      <c r="E149" s="12"/>
      <c r="F149" s="2"/>
      <c r="G149" s="2"/>
      <c r="H149" s="2"/>
      <c r="I149" s="2"/>
      <c r="J149" s="2"/>
    </row>
    <row r="150" spans="1:10" x14ac:dyDescent="0.55000000000000004">
      <c r="A150" s="2"/>
      <c r="B150" s="2"/>
      <c r="C150" s="2"/>
      <c r="D150" s="2"/>
      <c r="E150" s="12"/>
      <c r="F150" s="2"/>
      <c r="G150" s="2"/>
      <c r="H150" s="2"/>
      <c r="I150" s="2"/>
      <c r="J150" s="2"/>
    </row>
    <row r="151" spans="1:10" x14ac:dyDescent="0.55000000000000004">
      <c r="A151" s="2"/>
      <c r="B151" s="2"/>
      <c r="C151" s="2"/>
      <c r="D151" s="2"/>
      <c r="E151" s="12"/>
      <c r="F151" s="2"/>
      <c r="G151" s="2"/>
      <c r="H151" s="2"/>
      <c r="I151" s="2"/>
      <c r="J151" s="2"/>
    </row>
    <row r="152" spans="1:10" x14ac:dyDescent="0.55000000000000004">
      <c r="A152" s="2"/>
      <c r="B152" s="2"/>
      <c r="C152" s="2"/>
      <c r="D152" s="2"/>
      <c r="E152" s="12"/>
      <c r="F152" s="2"/>
      <c r="G152" s="2"/>
      <c r="H152" s="2"/>
      <c r="I152" s="2"/>
      <c r="J152" s="2"/>
    </row>
    <row r="153" spans="1:10" x14ac:dyDescent="0.55000000000000004">
      <c r="A153" s="2"/>
      <c r="B153" s="2"/>
      <c r="C153" s="2"/>
      <c r="D153" s="2"/>
      <c r="E153" s="12"/>
      <c r="F153" s="2"/>
      <c r="G153" s="2"/>
      <c r="H153" s="2"/>
      <c r="I153" s="2"/>
      <c r="J153" s="2"/>
    </row>
    <row r="154" spans="1:10" x14ac:dyDescent="0.55000000000000004">
      <c r="A154" s="2"/>
      <c r="B154" s="2"/>
      <c r="C154" s="2"/>
      <c r="D154" s="2"/>
      <c r="E154" s="12"/>
      <c r="F154" s="2"/>
      <c r="G154" s="2"/>
      <c r="H154" s="2"/>
      <c r="I154" s="2"/>
      <c r="J154" s="2"/>
    </row>
    <row r="155" spans="1:10" x14ac:dyDescent="0.55000000000000004">
      <c r="A155" s="2"/>
      <c r="B155" s="2"/>
      <c r="C155" s="2"/>
      <c r="D155" s="2"/>
      <c r="E155" s="12"/>
      <c r="F155" s="2"/>
      <c r="G155" s="2"/>
      <c r="H155" s="2"/>
      <c r="I155" s="2"/>
      <c r="J155" s="2"/>
    </row>
    <row r="156" spans="1:10" x14ac:dyDescent="0.55000000000000004">
      <c r="A156" s="2"/>
      <c r="B156" s="2"/>
      <c r="C156" s="2"/>
      <c r="D156" s="2"/>
      <c r="E156" s="12"/>
      <c r="F156" s="2"/>
      <c r="G156" s="2"/>
      <c r="H156" s="2"/>
      <c r="I156" s="2"/>
      <c r="J156" s="2"/>
    </row>
    <row r="157" spans="1:10" x14ac:dyDescent="0.55000000000000004">
      <c r="A157" s="2"/>
      <c r="B157" s="2"/>
      <c r="C157" s="2"/>
      <c r="D157" s="2"/>
      <c r="E157" s="12"/>
      <c r="F157" s="2"/>
      <c r="G157" s="2"/>
      <c r="H157" s="2"/>
      <c r="I157" s="2"/>
      <c r="J157" s="2"/>
    </row>
    <row r="158" spans="1:10" x14ac:dyDescent="0.55000000000000004">
      <c r="A158" s="2"/>
      <c r="B158" s="2"/>
      <c r="C158" s="2"/>
      <c r="D158" s="2"/>
      <c r="E158" s="12"/>
      <c r="F158" s="2"/>
      <c r="G158" s="2"/>
      <c r="H158" s="2"/>
      <c r="I158" s="2"/>
      <c r="J158" s="2"/>
    </row>
    <row r="159" spans="1:10" x14ac:dyDescent="0.55000000000000004">
      <c r="A159" s="2"/>
      <c r="B159" s="2"/>
      <c r="C159" s="2"/>
      <c r="D159" s="2"/>
      <c r="E159" s="12"/>
      <c r="F159" s="2"/>
      <c r="G159" s="2"/>
      <c r="H159" s="2"/>
      <c r="I159" s="2"/>
      <c r="J159" s="2"/>
    </row>
    <row r="160" spans="1:10" x14ac:dyDescent="0.55000000000000004">
      <c r="A160" s="2"/>
      <c r="B160" s="2"/>
      <c r="C160" s="2"/>
      <c r="D160" s="2"/>
      <c r="E160" s="12"/>
      <c r="F160" s="2"/>
      <c r="G160" s="2"/>
      <c r="H160" s="2"/>
      <c r="I160" s="2"/>
      <c r="J160" s="2"/>
    </row>
    <row r="161" spans="1:10" x14ac:dyDescent="0.55000000000000004">
      <c r="A161" s="2"/>
      <c r="B161" s="2"/>
      <c r="C161" s="2"/>
      <c r="D161" s="2"/>
      <c r="E161" s="12"/>
      <c r="F161" s="2"/>
      <c r="G161" s="2"/>
      <c r="H161" s="2"/>
      <c r="I161" s="2"/>
      <c r="J161" s="2"/>
    </row>
    <row r="162" spans="1:10" x14ac:dyDescent="0.55000000000000004">
      <c r="A162" s="2"/>
      <c r="B162" s="2"/>
      <c r="C162" s="2"/>
      <c r="D162" s="2"/>
      <c r="E162" s="12"/>
      <c r="F162" s="2"/>
      <c r="G162" s="2"/>
      <c r="H162" s="2"/>
      <c r="I162" s="2"/>
      <c r="J162" s="2"/>
    </row>
    <row r="163" spans="1:10" x14ac:dyDescent="0.55000000000000004">
      <c r="A163" s="2"/>
      <c r="B163" s="2"/>
      <c r="C163" s="2"/>
      <c r="D163" s="2"/>
      <c r="E163" s="12"/>
      <c r="F163" s="2"/>
      <c r="G163" s="2"/>
      <c r="H163" s="2"/>
      <c r="I163" s="2"/>
      <c r="J163" s="2"/>
    </row>
    <row r="164" spans="1:10" x14ac:dyDescent="0.55000000000000004">
      <c r="A164" s="2"/>
      <c r="B164" s="2"/>
      <c r="C164" s="2"/>
      <c r="D164" s="2"/>
      <c r="E164" s="12"/>
      <c r="F164" s="2"/>
      <c r="G164" s="2"/>
      <c r="H164" s="2"/>
      <c r="I164" s="2"/>
      <c r="J164" s="2"/>
    </row>
    <row r="165" spans="1:10" x14ac:dyDescent="0.55000000000000004">
      <c r="A165" s="2"/>
      <c r="B165" s="2"/>
      <c r="C165" s="2"/>
      <c r="D165" s="2"/>
      <c r="E165" s="12"/>
      <c r="F165" s="2"/>
      <c r="G165" s="2"/>
      <c r="H165" s="2"/>
      <c r="I165" s="2"/>
      <c r="J165" s="2"/>
    </row>
    <row r="166" spans="1:10" x14ac:dyDescent="0.55000000000000004">
      <c r="A166" s="2"/>
      <c r="B166" s="2"/>
      <c r="C166" s="2"/>
      <c r="D166" s="2"/>
      <c r="E166" s="12"/>
      <c r="F166" s="2"/>
      <c r="G166" s="2"/>
      <c r="H166" s="2"/>
      <c r="I166" s="2"/>
      <c r="J166" s="2"/>
    </row>
    <row r="167" spans="1:10" x14ac:dyDescent="0.55000000000000004">
      <c r="A167" s="2"/>
      <c r="B167" s="2"/>
      <c r="C167" s="2"/>
      <c r="D167" s="2"/>
      <c r="E167" s="12"/>
      <c r="F167" s="2"/>
      <c r="G167" s="2"/>
      <c r="H167" s="2"/>
      <c r="I167" s="2"/>
      <c r="J167" s="2"/>
    </row>
    <row r="168" spans="1:10" x14ac:dyDescent="0.55000000000000004">
      <c r="A168" s="2"/>
      <c r="B168" s="2"/>
      <c r="C168" s="2"/>
      <c r="D168" s="2"/>
      <c r="E168" s="12"/>
      <c r="F168" s="2"/>
      <c r="G168" s="2"/>
      <c r="H168" s="2"/>
      <c r="I168" s="2"/>
      <c r="J168" s="2"/>
    </row>
    <row r="169" spans="1:10" x14ac:dyDescent="0.55000000000000004">
      <c r="A169" s="2"/>
      <c r="B169" s="2"/>
      <c r="C169" s="2"/>
      <c r="D169" s="2"/>
      <c r="E169" s="12"/>
      <c r="F169" s="2"/>
      <c r="G169" s="2"/>
      <c r="H169" s="2"/>
      <c r="I169" s="2"/>
      <c r="J169" s="2"/>
    </row>
    <row r="170" spans="1:10" x14ac:dyDescent="0.55000000000000004">
      <c r="A170" s="2"/>
      <c r="B170" s="2"/>
      <c r="C170" s="2"/>
      <c r="D170" s="2"/>
      <c r="E170" s="12"/>
      <c r="F170" s="2"/>
      <c r="G170" s="2"/>
      <c r="H170" s="2"/>
      <c r="I170" s="2"/>
      <c r="J170" s="2"/>
    </row>
    <row r="171" spans="1:10" x14ac:dyDescent="0.55000000000000004">
      <c r="A171" s="2"/>
      <c r="B171" s="2"/>
      <c r="C171" s="2"/>
      <c r="D171" s="2"/>
      <c r="E171" s="12"/>
      <c r="F171" s="2"/>
      <c r="G171" s="2"/>
      <c r="H171" s="2"/>
      <c r="I171" s="2"/>
      <c r="J171" s="2"/>
    </row>
    <row r="172" spans="1:10" x14ac:dyDescent="0.55000000000000004">
      <c r="A172" s="2"/>
      <c r="B172" s="2"/>
      <c r="C172" s="2"/>
      <c r="D172" s="2"/>
      <c r="E172" s="12"/>
      <c r="F172" s="2"/>
      <c r="G172" s="2"/>
      <c r="H172" s="2"/>
      <c r="I172" s="2"/>
      <c r="J172" s="2"/>
    </row>
    <row r="173" spans="1:10" x14ac:dyDescent="0.55000000000000004">
      <c r="A173" s="2"/>
      <c r="B173" s="2"/>
      <c r="C173" s="2"/>
      <c r="D173" s="2"/>
      <c r="E173" s="12"/>
      <c r="F173" s="2"/>
      <c r="G173" s="2"/>
      <c r="H173" s="2"/>
      <c r="I173" s="2"/>
      <c r="J173" s="2"/>
    </row>
    <row r="174" spans="1:10" x14ac:dyDescent="0.55000000000000004">
      <c r="A174" s="2"/>
      <c r="B174" s="2"/>
      <c r="C174" s="2"/>
      <c r="D174" s="2"/>
      <c r="E174" s="12"/>
      <c r="F174" s="2"/>
      <c r="G174" s="2"/>
      <c r="H174" s="2"/>
      <c r="I174" s="2"/>
      <c r="J174" s="2"/>
    </row>
    <row r="175" spans="1:10" x14ac:dyDescent="0.55000000000000004">
      <c r="A175" s="2"/>
      <c r="B175" s="2"/>
      <c r="C175" s="2"/>
      <c r="D175" s="2"/>
      <c r="E175" s="12"/>
      <c r="F175" s="2"/>
      <c r="G175" s="2"/>
      <c r="H175" s="2"/>
      <c r="I175" s="2"/>
      <c r="J175" s="2"/>
    </row>
    <row r="176" spans="1:10" x14ac:dyDescent="0.55000000000000004">
      <c r="A176" s="2"/>
      <c r="B176" s="2"/>
      <c r="C176" s="2"/>
      <c r="D176" s="2"/>
      <c r="E176" s="12"/>
      <c r="F176" s="2"/>
      <c r="G176" s="2"/>
      <c r="H176" s="2"/>
      <c r="I176" s="2"/>
      <c r="J176" s="2"/>
    </row>
    <row r="177" spans="1:10" x14ac:dyDescent="0.55000000000000004">
      <c r="A177" s="2"/>
      <c r="B177" s="2"/>
      <c r="C177" s="2"/>
      <c r="D177" s="2"/>
      <c r="E177" s="12"/>
      <c r="F177" s="2"/>
      <c r="G177" s="2"/>
      <c r="H177" s="2"/>
      <c r="I177" s="2"/>
      <c r="J177" s="2"/>
    </row>
    <row r="178" spans="1:10" x14ac:dyDescent="0.55000000000000004">
      <c r="A178" s="2"/>
      <c r="B178" s="2"/>
      <c r="C178" s="2"/>
      <c r="D178" s="2"/>
      <c r="E178" s="12"/>
      <c r="F178" s="2"/>
      <c r="G178" s="2"/>
      <c r="H178" s="2"/>
      <c r="I178" s="2"/>
      <c r="J178" s="2"/>
    </row>
    <row r="179" spans="1:10" x14ac:dyDescent="0.55000000000000004">
      <c r="A179" s="2"/>
      <c r="B179" s="2"/>
      <c r="C179" s="2"/>
      <c r="D179" s="2"/>
      <c r="E179" s="12"/>
      <c r="F179" s="2"/>
      <c r="G179" s="2"/>
      <c r="H179" s="2"/>
      <c r="I179" s="2"/>
      <c r="J179" s="2"/>
    </row>
    <row r="180" spans="1:10" x14ac:dyDescent="0.55000000000000004">
      <c r="A180" s="2"/>
      <c r="B180" s="2"/>
      <c r="C180" s="2"/>
      <c r="D180" s="2"/>
      <c r="E180" s="12"/>
      <c r="F180" s="2"/>
      <c r="G180" s="2"/>
      <c r="H180" s="2"/>
      <c r="I180" s="2"/>
      <c r="J180" s="2"/>
    </row>
    <row r="181" spans="1:10" x14ac:dyDescent="0.55000000000000004">
      <c r="A181" s="2"/>
      <c r="B181" s="2"/>
      <c r="C181" s="2"/>
      <c r="D181" s="2"/>
      <c r="E181" s="12"/>
      <c r="F181" s="2"/>
      <c r="G181" s="2"/>
      <c r="H181" s="2"/>
      <c r="I181" s="2"/>
      <c r="J181" s="2"/>
    </row>
    <row r="182" spans="1:10" x14ac:dyDescent="0.55000000000000004">
      <c r="A182" s="2"/>
      <c r="B182" s="2"/>
      <c r="C182" s="2"/>
      <c r="D182" s="2"/>
      <c r="E182" s="12"/>
      <c r="F182" s="2"/>
      <c r="G182" s="2"/>
      <c r="H182" s="2"/>
      <c r="I182" s="2"/>
      <c r="J182" s="2"/>
    </row>
    <row r="183" spans="1:10" x14ac:dyDescent="0.55000000000000004">
      <c r="A183" s="2"/>
      <c r="B183" s="2"/>
      <c r="C183" s="2"/>
      <c r="D183" s="2"/>
      <c r="E183" s="12"/>
      <c r="F183" s="2"/>
      <c r="G183" s="2"/>
      <c r="H183" s="2"/>
      <c r="I183" s="2"/>
      <c r="J183" s="2"/>
    </row>
    <row r="184" spans="1:10" x14ac:dyDescent="0.55000000000000004">
      <c r="A184" s="2"/>
      <c r="B184" s="2"/>
      <c r="C184" s="2"/>
      <c r="D184" s="2"/>
      <c r="E184" s="12"/>
      <c r="F184" s="2"/>
      <c r="G184" s="2"/>
      <c r="H184" s="2"/>
      <c r="I184" s="2"/>
      <c r="J184" s="2"/>
    </row>
    <row r="185" spans="1:10" x14ac:dyDescent="0.55000000000000004">
      <c r="A185" s="2"/>
      <c r="B185" s="2"/>
      <c r="C185" s="2"/>
      <c r="D185" s="2"/>
      <c r="E185" s="12"/>
      <c r="F185" s="2"/>
      <c r="G185" s="2"/>
      <c r="H185" s="2"/>
      <c r="I185" s="2"/>
      <c r="J185" s="2"/>
    </row>
    <row r="186" spans="1:10" x14ac:dyDescent="0.55000000000000004">
      <c r="A186" s="2"/>
      <c r="B186" s="2"/>
      <c r="C186" s="2"/>
      <c r="D186" s="2"/>
      <c r="E186" s="12"/>
      <c r="F186" s="2"/>
      <c r="G186" s="2"/>
      <c r="H186" s="2"/>
      <c r="I186" s="2"/>
      <c r="J186" s="2"/>
    </row>
    <row r="187" spans="1:10" x14ac:dyDescent="0.55000000000000004">
      <c r="A187" s="2"/>
      <c r="B187" s="2"/>
      <c r="C187" s="2"/>
      <c r="D187" s="2"/>
      <c r="E187" s="12"/>
      <c r="F187" s="2"/>
      <c r="G187" s="2"/>
      <c r="H187" s="2"/>
      <c r="I187" s="2"/>
      <c r="J187" s="2"/>
    </row>
    <row r="188" spans="1:10" x14ac:dyDescent="0.55000000000000004">
      <c r="A188" s="2"/>
      <c r="B188" s="2"/>
      <c r="C188" s="2"/>
      <c r="D188" s="2"/>
      <c r="E188" s="12"/>
      <c r="F188" s="2"/>
      <c r="G188" s="2"/>
      <c r="H188" s="2"/>
      <c r="I188" s="2"/>
      <c r="J188" s="2"/>
    </row>
    <row r="189" spans="1:10" x14ac:dyDescent="0.55000000000000004">
      <c r="A189" s="2"/>
      <c r="B189" s="2"/>
      <c r="C189" s="2"/>
      <c r="D189" s="2"/>
      <c r="E189" s="12"/>
      <c r="F189" s="2"/>
      <c r="G189" s="2"/>
      <c r="H189" s="2"/>
      <c r="I189" s="2"/>
      <c r="J189" s="2"/>
    </row>
    <row r="190" spans="1:10" x14ac:dyDescent="0.55000000000000004">
      <c r="A190" s="2"/>
      <c r="B190" s="2"/>
      <c r="C190" s="2"/>
      <c r="D190" s="2"/>
      <c r="E190" s="12"/>
      <c r="F190" s="2"/>
      <c r="G190" s="2"/>
      <c r="H190" s="2"/>
      <c r="I190" s="2"/>
      <c r="J190" s="2"/>
    </row>
    <row r="191" spans="1:10" x14ac:dyDescent="0.55000000000000004">
      <c r="A191" s="2"/>
      <c r="B191" s="2"/>
      <c r="C191" s="2"/>
      <c r="D191" s="2"/>
      <c r="E191" s="12"/>
      <c r="F191" s="2"/>
      <c r="G191" s="2"/>
      <c r="H191" s="2"/>
      <c r="I191" s="2"/>
      <c r="J191" s="2"/>
    </row>
    <row r="192" spans="1:10" x14ac:dyDescent="0.55000000000000004">
      <c r="A192" s="2"/>
      <c r="B192" s="2"/>
      <c r="C192" s="2"/>
      <c r="D192" s="2"/>
      <c r="E192" s="12"/>
      <c r="F192" s="2"/>
      <c r="G192" s="2"/>
      <c r="H192" s="2"/>
      <c r="I192" s="2"/>
      <c r="J192" s="2"/>
    </row>
    <row r="193" spans="5:5" x14ac:dyDescent="0.55000000000000004">
      <c r="E193" s="12"/>
    </row>
  </sheetData>
  <sheetProtection algorithmName="SHA-512" hashValue="3+ppGTLe2wf5PgKkzQM7n6wsCIub2519p1bQCKuSFmZyzXB4zKNcUd6X7WHARGODmDlxd0o+QnzQUdav1n6xMg==" saltValue="xziBYlhXBEvZrdbAprTJ/A==" spinCount="100000" sheet="1" objects="1" scenarios="1"/>
  <phoneticPr fontId="1"/>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A1FC8F-3EFF-4C0F-9946-F5A303DE3D60}">
  <dimension ref="A1:W190"/>
  <sheetViews>
    <sheetView workbookViewId="0"/>
  </sheetViews>
  <sheetFormatPr defaultRowHeight="18" x14ac:dyDescent="0.55000000000000004"/>
  <cols>
    <col min="1" max="1" width="11.5" bestFit="1" customWidth="1"/>
    <col min="2" max="2" width="8.33203125" customWidth="1"/>
    <col min="3" max="3" width="4.25" bestFit="1" customWidth="1"/>
    <col min="5" max="5" width="7.83203125" bestFit="1" customWidth="1"/>
    <col min="7" max="10" width="6.4140625" customWidth="1"/>
    <col min="14" max="14" width="14.25" customWidth="1"/>
    <col min="21" max="21" width="12.83203125" customWidth="1"/>
  </cols>
  <sheetData>
    <row r="1" spans="1:23" x14ac:dyDescent="0.55000000000000004">
      <c r="A1" t="s">
        <v>115</v>
      </c>
      <c r="G1" t="s">
        <v>110</v>
      </c>
      <c r="Q1" t="s">
        <v>114</v>
      </c>
      <c r="U1" s="63" t="str">
        <f>IF(AND(申込書!D17&gt;0,申込書!F17&gt;0),DATEVALUE("2025/"&amp;申込書!D17&amp;"/"&amp;申込書!F17),"未選択")</f>
        <v>未選択</v>
      </c>
    </row>
    <row r="2" spans="1:23" ht="40.5" customHeight="1" x14ac:dyDescent="0.55000000000000004">
      <c r="B2" s="61" t="s">
        <v>113</v>
      </c>
      <c r="D2" s="49" t="s">
        <v>67</v>
      </c>
      <c r="E2" s="49" t="s">
        <v>68</v>
      </c>
      <c r="G2" s="62" t="s">
        <v>107</v>
      </c>
      <c r="H2" s="52" t="s">
        <v>97</v>
      </c>
      <c r="I2" s="52" t="s">
        <v>98</v>
      </c>
      <c r="J2" s="61" t="s">
        <v>106</v>
      </c>
      <c r="K2" s="52" t="s">
        <v>101</v>
      </c>
      <c r="L2" s="52" t="s">
        <v>102</v>
      </c>
      <c r="M2" s="52" t="s">
        <v>103</v>
      </c>
      <c r="N2" s="55" t="s">
        <v>108</v>
      </c>
      <c r="O2" s="52" t="s">
        <v>104</v>
      </c>
      <c r="Q2" s="57" t="s">
        <v>109</v>
      </c>
      <c r="R2" s="52" t="s">
        <v>111</v>
      </c>
      <c r="S2" s="52" t="s">
        <v>112</v>
      </c>
      <c r="T2" s="52" t="s">
        <v>99</v>
      </c>
      <c r="U2" s="52" t="s">
        <v>100</v>
      </c>
      <c r="V2" s="52" t="s">
        <v>105</v>
      </c>
      <c r="W2" s="52" t="s">
        <v>101</v>
      </c>
    </row>
    <row r="3" spans="1:23" x14ac:dyDescent="0.55000000000000004">
      <c r="A3" s="50">
        <v>45760</v>
      </c>
      <c r="B3" s="52">
        <f t="shared" ref="B3:B34" si="0">IF(D3="繁忙料金",1,IF(D3="閑散料金",3,2))</f>
        <v>2</v>
      </c>
      <c r="C3" s="51" t="s">
        <v>69</v>
      </c>
      <c r="D3" s="52" t="s">
        <v>70</v>
      </c>
      <c r="E3" s="53" t="s">
        <v>34</v>
      </c>
      <c r="G3" s="52">
        <v>1</v>
      </c>
      <c r="H3" s="52">
        <v>1</v>
      </c>
      <c r="I3" s="52">
        <v>1</v>
      </c>
      <c r="J3" s="52">
        <v>1</v>
      </c>
      <c r="K3" s="56">
        <v>6000</v>
      </c>
      <c r="L3" s="52">
        <v>0</v>
      </c>
      <c r="M3" s="52">
        <v>-500</v>
      </c>
      <c r="N3" s="57" t="str">
        <f t="shared" ref="N3:N26" si="1">H3&amp;I3&amp;G3&amp;J3</f>
        <v>1111</v>
      </c>
      <c r="O3" s="52">
        <f>SUM(K3:M3)</f>
        <v>5500</v>
      </c>
      <c r="Q3" s="57" t="s">
        <v>14</v>
      </c>
      <c r="R3" s="52">
        <f>IF(申込書!I17=協会作業用シート!$C$9,1,0)</f>
        <v>0</v>
      </c>
      <c r="S3" s="52">
        <f>IF(申込書!L17=協会作業用シート!$C$9,1,0)</f>
        <v>0</v>
      </c>
      <c r="T3" s="52">
        <f>IF(申込書!O17=協会作業用シート!$C$9,1,0)</f>
        <v>0</v>
      </c>
      <c r="U3" s="52">
        <f>IF(U$1="未選択",0,VLOOKUP(U$1,A$3:B$186,2,FALSE))</f>
        <v>0</v>
      </c>
      <c r="V3" s="52" t="str">
        <f>R3&amp;S3&amp;T3&amp;U3</f>
        <v>0000</v>
      </c>
      <c r="W3" s="52" t="str">
        <f>IF(U$1="未選択","",VLOOKUP(V3,N$3:O$26,2,FALSE))</f>
        <v/>
      </c>
    </row>
    <row r="4" spans="1:23" x14ac:dyDescent="0.55000000000000004">
      <c r="A4" s="50">
        <v>45761</v>
      </c>
      <c r="B4" s="52">
        <f t="shared" si="0"/>
        <v>3</v>
      </c>
      <c r="C4" s="51" t="s">
        <v>31</v>
      </c>
      <c r="D4" s="52" t="s">
        <v>71</v>
      </c>
      <c r="E4" s="53" t="s">
        <v>31</v>
      </c>
      <c r="G4" s="52">
        <v>1</v>
      </c>
      <c r="H4" s="52">
        <v>1</v>
      </c>
      <c r="I4" s="52">
        <v>1</v>
      </c>
      <c r="J4" s="52">
        <v>2</v>
      </c>
      <c r="K4" s="56">
        <v>5500</v>
      </c>
      <c r="L4" s="52">
        <v>0</v>
      </c>
      <c r="M4" s="52">
        <v>-500</v>
      </c>
      <c r="N4" s="57" t="str">
        <f t="shared" si="1"/>
        <v>1112</v>
      </c>
      <c r="O4" s="52">
        <f t="shared" ref="O4:O5" si="2">SUM(K4:M4)</f>
        <v>5000</v>
      </c>
      <c r="Q4" s="57" t="s">
        <v>16</v>
      </c>
      <c r="R4" s="52">
        <f>IF(申込書!I18=協会作業用シート!$C$9,1,0)</f>
        <v>0</v>
      </c>
      <c r="S4" s="52">
        <f>IF(申込書!L18=協会作業用シート!$C$9,1,0)</f>
        <v>0</v>
      </c>
      <c r="T4" s="52">
        <f>IF(申込書!O18=協会作業用シート!$C$9,1,0)</f>
        <v>0</v>
      </c>
      <c r="U4" s="52">
        <f t="shared" ref="U4:U12" si="3">IF(U$1="未選択",0,VLOOKUP(U$1,A$3:B$186,2,FALSE))</f>
        <v>0</v>
      </c>
      <c r="V4" s="52" t="str">
        <f t="shared" ref="V4:V12" si="4">R4&amp;S4&amp;T4&amp;U4</f>
        <v>0000</v>
      </c>
      <c r="W4" s="52" t="str">
        <f t="shared" ref="W4:W12" si="5">IF(U$1="未選択","",VLOOKUP(V4,N$3:O$26,2,FALSE))</f>
        <v/>
      </c>
    </row>
    <row r="5" spans="1:23" x14ac:dyDescent="0.55000000000000004">
      <c r="A5" s="50">
        <v>45762</v>
      </c>
      <c r="B5" s="52">
        <f t="shared" si="0"/>
        <v>3</v>
      </c>
      <c r="C5" s="51" t="s">
        <v>72</v>
      </c>
      <c r="D5" s="52" t="s">
        <v>71</v>
      </c>
      <c r="E5" s="53" t="s">
        <v>72</v>
      </c>
      <c r="G5" s="52">
        <v>1</v>
      </c>
      <c r="H5" s="52">
        <v>1</v>
      </c>
      <c r="I5" s="52">
        <v>1</v>
      </c>
      <c r="J5" s="52">
        <v>3</v>
      </c>
      <c r="K5" s="56">
        <v>5000</v>
      </c>
      <c r="L5" s="52">
        <v>0</v>
      </c>
      <c r="M5" s="52">
        <v>-500</v>
      </c>
      <c r="N5" s="57" t="str">
        <f t="shared" si="1"/>
        <v>1113</v>
      </c>
      <c r="O5" s="52">
        <f t="shared" si="2"/>
        <v>4500</v>
      </c>
      <c r="Q5" s="57" t="s">
        <v>17</v>
      </c>
      <c r="R5" s="52">
        <f>IF(申込書!I19=協会作業用シート!$C$9,1,0)</f>
        <v>0</v>
      </c>
      <c r="S5" s="52">
        <f>IF(申込書!L19=協会作業用シート!$C$9,1,0)</f>
        <v>0</v>
      </c>
      <c r="T5" s="52">
        <f>IF(申込書!O19=協会作業用シート!$C$9,1,0)</f>
        <v>0</v>
      </c>
      <c r="U5" s="52">
        <f t="shared" si="3"/>
        <v>0</v>
      </c>
      <c r="V5" s="52" t="str">
        <f t="shared" si="4"/>
        <v>0000</v>
      </c>
      <c r="W5" s="52" t="str">
        <f t="shared" si="5"/>
        <v/>
      </c>
    </row>
    <row r="6" spans="1:23" x14ac:dyDescent="0.55000000000000004">
      <c r="A6" s="50">
        <v>45763</v>
      </c>
      <c r="B6" s="52">
        <f t="shared" si="0"/>
        <v>3</v>
      </c>
      <c r="C6" s="51" t="s">
        <v>73</v>
      </c>
      <c r="D6" s="52" t="s">
        <v>71</v>
      </c>
      <c r="E6" s="53" t="s">
        <v>73</v>
      </c>
      <c r="G6" s="52">
        <v>1</v>
      </c>
      <c r="H6" s="52">
        <v>1</v>
      </c>
      <c r="I6" s="52">
        <v>0</v>
      </c>
      <c r="J6" s="52">
        <v>1</v>
      </c>
      <c r="K6" s="56">
        <v>5250</v>
      </c>
      <c r="L6" s="52">
        <v>0</v>
      </c>
      <c r="M6" s="52">
        <v>-500</v>
      </c>
      <c r="N6" s="57" t="str">
        <f t="shared" si="1"/>
        <v>1011</v>
      </c>
      <c r="O6" s="52">
        <f t="shared" ref="O6:O23" si="6">SUM(K6:M6)</f>
        <v>4750</v>
      </c>
      <c r="Q6" s="57" t="s">
        <v>18</v>
      </c>
      <c r="R6" s="52">
        <f>IF(申込書!I20=協会作業用シート!$C$9,1,0)</f>
        <v>0</v>
      </c>
      <c r="S6" s="52">
        <f>IF(申込書!L20=協会作業用シート!$C$9,1,0)</f>
        <v>0</v>
      </c>
      <c r="T6" s="52">
        <f>IF(申込書!O20=協会作業用シート!$C$9,1,0)</f>
        <v>0</v>
      </c>
      <c r="U6" s="52">
        <f t="shared" si="3"/>
        <v>0</v>
      </c>
      <c r="V6" s="52" t="str">
        <f t="shared" si="4"/>
        <v>0000</v>
      </c>
      <c r="W6" s="52" t="str">
        <f t="shared" si="5"/>
        <v/>
      </c>
    </row>
    <row r="7" spans="1:23" x14ac:dyDescent="0.55000000000000004">
      <c r="A7" s="50">
        <v>45764</v>
      </c>
      <c r="B7" s="52">
        <f t="shared" si="0"/>
        <v>3</v>
      </c>
      <c r="C7" s="51" t="s">
        <v>74</v>
      </c>
      <c r="D7" s="52" t="s">
        <v>71</v>
      </c>
      <c r="E7" s="53" t="s">
        <v>74</v>
      </c>
      <c r="G7" s="52">
        <v>1</v>
      </c>
      <c r="H7" s="52">
        <v>1</v>
      </c>
      <c r="I7" s="52">
        <v>0</v>
      </c>
      <c r="J7" s="52">
        <v>2</v>
      </c>
      <c r="K7" s="56">
        <v>4750</v>
      </c>
      <c r="L7" s="52">
        <v>0</v>
      </c>
      <c r="M7" s="52">
        <v>-500</v>
      </c>
      <c r="N7" s="57" t="str">
        <f t="shared" si="1"/>
        <v>1012</v>
      </c>
      <c r="O7" s="52">
        <f t="shared" si="6"/>
        <v>4250</v>
      </c>
      <c r="Q7" s="57" t="s">
        <v>19</v>
      </c>
      <c r="R7" s="52">
        <f>IF(申込書!I21=協会作業用シート!$C$9,1,0)</f>
        <v>0</v>
      </c>
      <c r="S7" s="52">
        <f>IF(申込書!L21=協会作業用シート!$C$9,1,0)</f>
        <v>0</v>
      </c>
      <c r="T7" s="52">
        <f>IF(申込書!O21=協会作業用シート!$C$9,1,0)</f>
        <v>0</v>
      </c>
      <c r="U7" s="52">
        <f t="shared" si="3"/>
        <v>0</v>
      </c>
      <c r="V7" s="52" t="str">
        <f t="shared" si="4"/>
        <v>0000</v>
      </c>
      <c r="W7" s="52" t="str">
        <f t="shared" si="5"/>
        <v/>
      </c>
    </row>
    <row r="8" spans="1:23" x14ac:dyDescent="0.55000000000000004">
      <c r="A8" s="50">
        <v>45765</v>
      </c>
      <c r="B8" s="52">
        <f t="shared" si="0"/>
        <v>3</v>
      </c>
      <c r="C8" s="51" t="s">
        <v>75</v>
      </c>
      <c r="D8" s="52" t="s">
        <v>71</v>
      </c>
      <c r="E8" s="53" t="s">
        <v>75</v>
      </c>
      <c r="G8" s="52">
        <v>1</v>
      </c>
      <c r="H8" s="52">
        <v>1</v>
      </c>
      <c r="I8" s="52">
        <v>0</v>
      </c>
      <c r="J8" s="52">
        <v>3</v>
      </c>
      <c r="K8" s="56">
        <v>4250</v>
      </c>
      <c r="L8" s="52">
        <v>0</v>
      </c>
      <c r="M8" s="52">
        <v>-500</v>
      </c>
      <c r="N8" s="57" t="str">
        <f t="shared" si="1"/>
        <v>1013</v>
      </c>
      <c r="O8" s="52">
        <f t="shared" si="6"/>
        <v>3750</v>
      </c>
      <c r="Q8" s="57" t="s">
        <v>20</v>
      </c>
      <c r="R8" s="52">
        <f>IF(申込書!I22=協会作業用シート!$C$9,1,0)</f>
        <v>0</v>
      </c>
      <c r="S8" s="52">
        <f>IF(申込書!L22=協会作業用シート!$C$9,1,0)</f>
        <v>0</v>
      </c>
      <c r="T8" s="52">
        <f>IF(申込書!O22=協会作業用シート!$C$9,1,0)</f>
        <v>0</v>
      </c>
      <c r="U8" s="52">
        <f t="shared" si="3"/>
        <v>0</v>
      </c>
      <c r="V8" s="52" t="str">
        <f t="shared" si="4"/>
        <v>0000</v>
      </c>
      <c r="W8" s="52" t="str">
        <f t="shared" si="5"/>
        <v/>
      </c>
    </row>
    <row r="9" spans="1:23" x14ac:dyDescent="0.55000000000000004">
      <c r="A9" s="50">
        <v>45766</v>
      </c>
      <c r="B9" s="52">
        <f t="shared" si="0"/>
        <v>2</v>
      </c>
      <c r="C9" s="51" t="s">
        <v>76</v>
      </c>
      <c r="D9" s="52" t="s">
        <v>70</v>
      </c>
      <c r="E9" s="53" t="s">
        <v>76</v>
      </c>
      <c r="G9" s="52">
        <v>1</v>
      </c>
      <c r="H9" s="52">
        <v>0</v>
      </c>
      <c r="I9" s="52">
        <v>1</v>
      </c>
      <c r="J9" s="52">
        <v>1</v>
      </c>
      <c r="K9" s="56">
        <v>5250</v>
      </c>
      <c r="L9" s="52">
        <v>0</v>
      </c>
      <c r="M9" s="52">
        <v>-500</v>
      </c>
      <c r="N9" s="57" t="str">
        <f t="shared" si="1"/>
        <v>0111</v>
      </c>
      <c r="O9" s="52">
        <f t="shared" si="6"/>
        <v>4750</v>
      </c>
      <c r="Q9" s="57" t="s">
        <v>21</v>
      </c>
      <c r="R9" s="52">
        <f>IF(申込書!I23=協会作業用シート!$C$9,1,0)</f>
        <v>0</v>
      </c>
      <c r="S9" s="52">
        <f>IF(申込書!L23=協会作業用シート!$C$9,1,0)</f>
        <v>0</v>
      </c>
      <c r="T9" s="52">
        <f>IF(申込書!O23=協会作業用シート!$C$9,1,0)</f>
        <v>0</v>
      </c>
      <c r="U9" s="52">
        <f t="shared" si="3"/>
        <v>0</v>
      </c>
      <c r="V9" s="52" t="str">
        <f t="shared" si="4"/>
        <v>0000</v>
      </c>
      <c r="W9" s="52" t="str">
        <f t="shared" si="5"/>
        <v/>
      </c>
    </row>
    <row r="10" spans="1:23" x14ac:dyDescent="0.55000000000000004">
      <c r="A10" s="50">
        <v>45767</v>
      </c>
      <c r="B10" s="52">
        <f t="shared" si="0"/>
        <v>2</v>
      </c>
      <c r="C10" s="51" t="s">
        <v>33</v>
      </c>
      <c r="D10" s="52" t="s">
        <v>70</v>
      </c>
      <c r="E10" s="53" t="s">
        <v>33</v>
      </c>
      <c r="G10" s="52">
        <v>1</v>
      </c>
      <c r="H10" s="52">
        <v>0</v>
      </c>
      <c r="I10" s="52">
        <v>1</v>
      </c>
      <c r="J10" s="52">
        <v>2</v>
      </c>
      <c r="K10" s="56">
        <v>4750</v>
      </c>
      <c r="L10" s="52">
        <v>0</v>
      </c>
      <c r="M10" s="52">
        <v>-500</v>
      </c>
      <c r="N10" s="57" t="str">
        <f t="shared" si="1"/>
        <v>0112</v>
      </c>
      <c r="O10" s="52">
        <f t="shared" si="6"/>
        <v>4250</v>
      </c>
      <c r="Q10" s="57" t="s">
        <v>22</v>
      </c>
      <c r="R10" s="52">
        <f>IF(申込書!I24=協会作業用シート!$C$9,1,0)</f>
        <v>0</v>
      </c>
      <c r="S10" s="52">
        <f>IF(申込書!L24=協会作業用シート!$C$9,1,0)</f>
        <v>0</v>
      </c>
      <c r="T10" s="52">
        <f>IF(申込書!O24=協会作業用シート!$C$9,1,0)</f>
        <v>0</v>
      </c>
      <c r="U10" s="52">
        <f t="shared" si="3"/>
        <v>0</v>
      </c>
      <c r="V10" s="52" t="str">
        <f t="shared" si="4"/>
        <v>0000</v>
      </c>
      <c r="W10" s="52" t="str">
        <f t="shared" si="5"/>
        <v/>
      </c>
    </row>
    <row r="11" spans="1:23" x14ac:dyDescent="0.55000000000000004">
      <c r="A11" s="50">
        <v>45768</v>
      </c>
      <c r="B11" s="52">
        <f t="shared" si="0"/>
        <v>3</v>
      </c>
      <c r="C11" s="51" t="s">
        <v>31</v>
      </c>
      <c r="D11" s="52" t="s">
        <v>71</v>
      </c>
      <c r="E11" s="53" t="s">
        <v>31</v>
      </c>
      <c r="G11" s="52">
        <v>1</v>
      </c>
      <c r="H11" s="52">
        <v>0</v>
      </c>
      <c r="I11" s="52">
        <v>1</v>
      </c>
      <c r="J11" s="52">
        <v>3</v>
      </c>
      <c r="K11" s="56">
        <v>4250</v>
      </c>
      <c r="L11" s="52">
        <v>0</v>
      </c>
      <c r="M11" s="52">
        <v>-500</v>
      </c>
      <c r="N11" s="57" t="str">
        <f t="shared" si="1"/>
        <v>0113</v>
      </c>
      <c r="O11" s="52">
        <f t="shared" si="6"/>
        <v>3750</v>
      </c>
      <c r="Q11" s="57" t="s">
        <v>42</v>
      </c>
      <c r="R11" s="52">
        <f>IF(申込書!I25=協会作業用シート!$C$9,1,0)</f>
        <v>0</v>
      </c>
      <c r="S11" s="52">
        <f>IF(申込書!L25=協会作業用シート!$C$9,1,0)</f>
        <v>0</v>
      </c>
      <c r="T11" s="52">
        <f>IF(申込書!O25=協会作業用シート!$C$9,1,0)</f>
        <v>0</v>
      </c>
      <c r="U11" s="52">
        <f t="shared" si="3"/>
        <v>0</v>
      </c>
      <c r="V11" s="52" t="str">
        <f t="shared" si="4"/>
        <v>0000</v>
      </c>
      <c r="W11" s="52" t="str">
        <f t="shared" si="5"/>
        <v/>
      </c>
    </row>
    <row r="12" spans="1:23" x14ac:dyDescent="0.55000000000000004">
      <c r="A12" s="50">
        <v>45769</v>
      </c>
      <c r="B12" s="52">
        <f t="shared" si="0"/>
        <v>3</v>
      </c>
      <c r="C12" s="51" t="s">
        <v>72</v>
      </c>
      <c r="D12" s="52" t="s">
        <v>71</v>
      </c>
      <c r="E12" s="53" t="s">
        <v>72</v>
      </c>
      <c r="G12" s="52">
        <v>0</v>
      </c>
      <c r="H12" s="52">
        <v>1</v>
      </c>
      <c r="I12" s="52">
        <v>1</v>
      </c>
      <c r="J12" s="52">
        <v>1</v>
      </c>
      <c r="K12" s="56">
        <v>1500</v>
      </c>
      <c r="L12" s="52">
        <v>0</v>
      </c>
      <c r="M12" s="52">
        <v>0</v>
      </c>
      <c r="N12" s="57" t="str">
        <f t="shared" si="1"/>
        <v>1101</v>
      </c>
      <c r="O12" s="52">
        <f t="shared" si="6"/>
        <v>1500</v>
      </c>
      <c r="Q12" s="57" t="s">
        <v>43</v>
      </c>
      <c r="R12" s="52">
        <f>IF(申込書!I26=協会作業用シート!$C$9,1,0)</f>
        <v>0</v>
      </c>
      <c r="S12" s="52">
        <f>IF(申込書!L26=協会作業用シート!$C$9,1,0)</f>
        <v>0</v>
      </c>
      <c r="T12" s="52">
        <f>IF(申込書!O26=協会作業用シート!$C$9,1,0)</f>
        <v>0</v>
      </c>
      <c r="U12" s="52">
        <f t="shared" si="3"/>
        <v>0</v>
      </c>
      <c r="V12" s="52" t="str">
        <f t="shared" si="4"/>
        <v>0000</v>
      </c>
      <c r="W12" s="52" t="str">
        <f t="shared" si="5"/>
        <v/>
      </c>
    </row>
    <row r="13" spans="1:23" x14ac:dyDescent="0.55000000000000004">
      <c r="A13" s="50">
        <v>45770</v>
      </c>
      <c r="B13" s="52">
        <f t="shared" si="0"/>
        <v>3</v>
      </c>
      <c r="C13" s="51" t="s">
        <v>73</v>
      </c>
      <c r="D13" s="52" t="s">
        <v>71</v>
      </c>
      <c r="E13" s="53" t="s">
        <v>73</v>
      </c>
      <c r="G13" s="52">
        <v>0</v>
      </c>
      <c r="H13" s="52">
        <v>1</v>
      </c>
      <c r="I13" s="52">
        <v>1</v>
      </c>
      <c r="J13" s="52">
        <v>2</v>
      </c>
      <c r="K13" s="56">
        <v>1500</v>
      </c>
      <c r="L13" s="52">
        <v>0</v>
      </c>
      <c r="M13" s="52">
        <v>0</v>
      </c>
      <c r="N13" s="57" t="str">
        <f t="shared" si="1"/>
        <v>1102</v>
      </c>
      <c r="O13" s="52">
        <f t="shared" si="6"/>
        <v>1500</v>
      </c>
    </row>
    <row r="14" spans="1:23" x14ac:dyDescent="0.55000000000000004">
      <c r="A14" s="50">
        <v>45771</v>
      </c>
      <c r="B14" s="52">
        <f t="shared" si="0"/>
        <v>3</v>
      </c>
      <c r="C14" s="51" t="s">
        <v>74</v>
      </c>
      <c r="D14" s="52" t="s">
        <v>71</v>
      </c>
      <c r="E14" s="53" t="s">
        <v>74</v>
      </c>
      <c r="G14" s="52">
        <v>0</v>
      </c>
      <c r="H14" s="52">
        <v>1</v>
      </c>
      <c r="I14" s="52">
        <v>1</v>
      </c>
      <c r="J14" s="52">
        <v>3</v>
      </c>
      <c r="K14" s="56">
        <v>1500</v>
      </c>
      <c r="L14" s="52">
        <v>0</v>
      </c>
      <c r="M14" s="52">
        <v>0</v>
      </c>
      <c r="N14" s="57" t="str">
        <f t="shared" si="1"/>
        <v>1103</v>
      </c>
      <c r="O14" s="52">
        <f t="shared" si="6"/>
        <v>1500</v>
      </c>
      <c r="Q14" s="74" t="s">
        <v>142</v>
      </c>
      <c r="U14" s="63">
        <f>IF(AND('記入例1（新規申込）'!D17&gt;0,'記入例1（新規申込）'!F17&gt;0),DATEVALUE("2025/"&amp;'記入例1（新規申込）'!D17&amp;"/"&amp;'記入例1（新規申込）'!F17),"未選択")</f>
        <v>45763</v>
      </c>
    </row>
    <row r="15" spans="1:23" x14ac:dyDescent="0.55000000000000004">
      <c r="A15" s="50">
        <v>45772</v>
      </c>
      <c r="B15" s="52">
        <f t="shared" si="0"/>
        <v>3</v>
      </c>
      <c r="C15" s="51" t="s">
        <v>75</v>
      </c>
      <c r="D15" s="52" t="s">
        <v>71</v>
      </c>
      <c r="E15" s="53" t="s">
        <v>75</v>
      </c>
      <c r="G15" s="52">
        <v>0</v>
      </c>
      <c r="H15" s="52">
        <v>1</v>
      </c>
      <c r="I15" s="52">
        <v>0</v>
      </c>
      <c r="J15" s="52">
        <v>1</v>
      </c>
      <c r="K15" s="56">
        <v>750</v>
      </c>
      <c r="L15" s="52">
        <v>0</v>
      </c>
      <c r="M15" s="52">
        <v>0</v>
      </c>
      <c r="N15" s="57" t="str">
        <f t="shared" si="1"/>
        <v>1001</v>
      </c>
      <c r="O15" s="52">
        <f t="shared" si="6"/>
        <v>750</v>
      </c>
      <c r="Q15" s="57" t="s">
        <v>109</v>
      </c>
      <c r="R15" s="52" t="s">
        <v>111</v>
      </c>
      <c r="S15" s="52" t="s">
        <v>112</v>
      </c>
      <c r="T15" s="52" t="s">
        <v>99</v>
      </c>
      <c r="U15" s="52" t="s">
        <v>100</v>
      </c>
      <c r="V15" s="52" t="s">
        <v>105</v>
      </c>
      <c r="W15" s="52" t="s">
        <v>101</v>
      </c>
    </row>
    <row r="16" spans="1:23" x14ac:dyDescent="0.55000000000000004">
      <c r="A16" s="50">
        <v>45773</v>
      </c>
      <c r="B16" s="52">
        <f t="shared" si="0"/>
        <v>1</v>
      </c>
      <c r="C16" s="51" t="s">
        <v>76</v>
      </c>
      <c r="D16" s="53" t="s">
        <v>77</v>
      </c>
      <c r="E16" s="53" t="s">
        <v>78</v>
      </c>
      <c r="G16" s="52">
        <v>0</v>
      </c>
      <c r="H16" s="52">
        <v>1</v>
      </c>
      <c r="I16" s="52">
        <v>0</v>
      </c>
      <c r="J16" s="52">
        <v>2</v>
      </c>
      <c r="K16" s="56">
        <v>750</v>
      </c>
      <c r="L16" s="52">
        <v>0</v>
      </c>
      <c r="M16" s="52">
        <v>0</v>
      </c>
      <c r="N16" s="57" t="str">
        <f t="shared" si="1"/>
        <v>1002</v>
      </c>
      <c r="O16" s="52">
        <f t="shared" si="6"/>
        <v>750</v>
      </c>
      <c r="Q16" s="57" t="s">
        <v>14</v>
      </c>
      <c r="R16" s="52">
        <f>IF('記入例1（新規申込）'!I17=協会作業用シート!$C$9,1,0)</f>
        <v>1</v>
      </c>
      <c r="S16" s="52">
        <f>IF('記入例1（新規申込）'!L17=協会作業用シート!$C$9,1,0)</f>
        <v>1</v>
      </c>
      <c r="T16" s="52">
        <f>IF('記入例1（新規申込）'!O17=協会作業用シート!$C$9,1,0)</f>
        <v>1</v>
      </c>
      <c r="U16" s="52">
        <f>IF(U$14="未選択",0,VLOOKUP(U$14,A$3:B$186,2,FALSE))</f>
        <v>3</v>
      </c>
      <c r="V16" s="52" t="str">
        <f>R16&amp;S16&amp;T16&amp;U16</f>
        <v>1113</v>
      </c>
      <c r="W16" s="52">
        <f>IF(U$14="未選択","",VLOOKUP(V16,N$3:O$26,2,FALSE))</f>
        <v>4500</v>
      </c>
    </row>
    <row r="17" spans="1:23" x14ac:dyDescent="0.55000000000000004">
      <c r="A17" s="50">
        <v>45774</v>
      </c>
      <c r="B17" s="52">
        <f t="shared" si="0"/>
        <v>1</v>
      </c>
      <c r="C17" s="51" t="s">
        <v>33</v>
      </c>
      <c r="D17" s="53" t="s">
        <v>77</v>
      </c>
      <c r="E17" s="53" t="s">
        <v>79</v>
      </c>
      <c r="G17" s="52">
        <v>0</v>
      </c>
      <c r="H17" s="52">
        <v>1</v>
      </c>
      <c r="I17" s="52">
        <v>0</v>
      </c>
      <c r="J17" s="52">
        <v>3</v>
      </c>
      <c r="K17" s="56">
        <v>750</v>
      </c>
      <c r="L17" s="52">
        <v>0</v>
      </c>
      <c r="M17" s="52">
        <v>0</v>
      </c>
      <c r="N17" s="57" t="str">
        <f t="shared" si="1"/>
        <v>1003</v>
      </c>
      <c r="O17" s="52">
        <f t="shared" si="6"/>
        <v>750</v>
      </c>
      <c r="Q17" s="57" t="s">
        <v>16</v>
      </c>
      <c r="R17" s="52">
        <f>IF('記入例1（新規申込）'!I18=協会作業用シート!$C$9,1,0)</f>
        <v>1</v>
      </c>
      <c r="S17" s="52">
        <f>IF('記入例1（新規申込）'!L18=協会作業用シート!$C$9,1,0)</f>
        <v>1</v>
      </c>
      <c r="T17" s="52">
        <f>IF('記入例1（新規申込）'!O18=協会作業用シート!$C$9,1,0)</f>
        <v>1</v>
      </c>
      <c r="U17" s="52">
        <f t="shared" ref="U17:U25" si="7">IF(U$14="未選択",0,VLOOKUP(U$14,A$3:B$186,2,FALSE))</f>
        <v>3</v>
      </c>
      <c r="V17" s="52" t="str">
        <f t="shared" ref="V17:V25" si="8">R17&amp;S17&amp;T17&amp;U17</f>
        <v>1113</v>
      </c>
      <c r="W17" s="52">
        <f t="shared" ref="W17:W25" si="9">IF(U$14="未選択","",VLOOKUP(V17,N$3:O$26,2,FALSE))</f>
        <v>4500</v>
      </c>
    </row>
    <row r="18" spans="1:23" x14ac:dyDescent="0.55000000000000004">
      <c r="A18" s="50">
        <v>45775</v>
      </c>
      <c r="B18" s="52">
        <f t="shared" si="0"/>
        <v>1</v>
      </c>
      <c r="C18" s="51" t="s">
        <v>31</v>
      </c>
      <c r="D18" s="53" t="s">
        <v>77</v>
      </c>
      <c r="E18" s="53" t="s">
        <v>80</v>
      </c>
      <c r="G18" s="52">
        <v>0</v>
      </c>
      <c r="H18" s="52">
        <v>0</v>
      </c>
      <c r="I18" s="52">
        <v>1</v>
      </c>
      <c r="J18" s="52">
        <v>1</v>
      </c>
      <c r="K18" s="56">
        <v>750</v>
      </c>
      <c r="L18" s="52">
        <v>0</v>
      </c>
      <c r="M18" s="52">
        <v>0</v>
      </c>
      <c r="N18" s="57" t="str">
        <f t="shared" si="1"/>
        <v>0101</v>
      </c>
      <c r="O18" s="52">
        <f t="shared" si="6"/>
        <v>750</v>
      </c>
      <c r="Q18" s="57" t="s">
        <v>17</v>
      </c>
      <c r="R18" s="52">
        <f>IF('記入例1（新規申込）'!I19=協会作業用シート!$C$9,1,0)</f>
        <v>1</v>
      </c>
      <c r="S18" s="52">
        <f>IF('記入例1（新規申込）'!L19=協会作業用シート!$C$9,1,0)</f>
        <v>1</v>
      </c>
      <c r="T18" s="52">
        <f>IF('記入例1（新規申込）'!O19=協会作業用シート!$C$9,1,0)</f>
        <v>1</v>
      </c>
      <c r="U18" s="52">
        <f t="shared" si="7"/>
        <v>3</v>
      </c>
      <c r="V18" s="52" t="str">
        <f t="shared" si="8"/>
        <v>1113</v>
      </c>
      <c r="W18" s="52">
        <f t="shared" si="9"/>
        <v>4500</v>
      </c>
    </row>
    <row r="19" spans="1:23" x14ac:dyDescent="0.55000000000000004">
      <c r="A19" s="50">
        <v>45776</v>
      </c>
      <c r="B19" s="52">
        <f t="shared" si="0"/>
        <v>1</v>
      </c>
      <c r="C19" s="51" t="s">
        <v>72</v>
      </c>
      <c r="D19" s="52" t="s">
        <v>77</v>
      </c>
      <c r="E19" s="53" t="s">
        <v>81</v>
      </c>
      <c r="G19" s="52">
        <v>0</v>
      </c>
      <c r="H19" s="52">
        <v>0</v>
      </c>
      <c r="I19" s="52">
        <v>1</v>
      </c>
      <c r="J19" s="52">
        <v>2</v>
      </c>
      <c r="K19" s="56">
        <v>750</v>
      </c>
      <c r="L19" s="52">
        <v>0</v>
      </c>
      <c r="M19" s="52">
        <v>0</v>
      </c>
      <c r="N19" s="57" t="str">
        <f t="shared" si="1"/>
        <v>0102</v>
      </c>
      <c r="O19" s="52">
        <f t="shared" si="6"/>
        <v>750</v>
      </c>
      <c r="Q19" s="57" t="s">
        <v>18</v>
      </c>
      <c r="R19" s="52">
        <f>IF('記入例1（新規申込）'!I20=協会作業用シート!$C$9,1,0)</f>
        <v>1</v>
      </c>
      <c r="S19" s="52">
        <f>IF('記入例1（新規申込）'!L20=協会作業用シート!$C$9,1,0)</f>
        <v>1</v>
      </c>
      <c r="T19" s="52">
        <f>IF('記入例1（新規申込）'!O20=協会作業用シート!$C$9,1,0)</f>
        <v>0</v>
      </c>
      <c r="U19" s="52">
        <f t="shared" si="7"/>
        <v>3</v>
      </c>
      <c r="V19" s="52" t="str">
        <f t="shared" si="8"/>
        <v>1103</v>
      </c>
      <c r="W19" s="52">
        <f t="shared" si="9"/>
        <v>1500</v>
      </c>
    </row>
    <row r="20" spans="1:23" x14ac:dyDescent="0.55000000000000004">
      <c r="A20" s="50">
        <v>45777</v>
      </c>
      <c r="B20" s="52">
        <f t="shared" si="0"/>
        <v>1</v>
      </c>
      <c r="C20" s="51" t="s">
        <v>73</v>
      </c>
      <c r="D20" s="53" t="s">
        <v>77</v>
      </c>
      <c r="E20" s="53" t="s">
        <v>82</v>
      </c>
      <c r="G20" s="52">
        <v>0</v>
      </c>
      <c r="H20" s="52">
        <v>0</v>
      </c>
      <c r="I20" s="52">
        <v>1</v>
      </c>
      <c r="J20" s="52">
        <v>3</v>
      </c>
      <c r="K20" s="56">
        <v>750</v>
      </c>
      <c r="L20" s="52">
        <v>0</v>
      </c>
      <c r="M20" s="52">
        <v>0</v>
      </c>
      <c r="N20" s="57" t="str">
        <f t="shared" si="1"/>
        <v>0103</v>
      </c>
      <c r="O20" s="52">
        <f t="shared" si="6"/>
        <v>750</v>
      </c>
      <c r="Q20" s="57" t="s">
        <v>19</v>
      </c>
      <c r="R20" s="52">
        <f>IF('記入例1（新規申込）'!I21=協会作業用シート!$C$9,1,0)</f>
        <v>0</v>
      </c>
      <c r="S20" s="52">
        <f>IF('記入例1（新規申込）'!L21=協会作業用シート!$C$9,1,0)</f>
        <v>0</v>
      </c>
      <c r="T20" s="52">
        <f>IF('記入例1（新規申込）'!O21=協会作業用シート!$C$9,1,0)</f>
        <v>0</v>
      </c>
      <c r="U20" s="52">
        <f t="shared" si="7"/>
        <v>3</v>
      </c>
      <c r="V20" s="52" t="str">
        <f t="shared" si="8"/>
        <v>0003</v>
      </c>
      <c r="W20" s="52">
        <f t="shared" si="9"/>
        <v>0</v>
      </c>
    </row>
    <row r="21" spans="1:23" x14ac:dyDescent="0.55000000000000004">
      <c r="A21" s="50">
        <v>45778</v>
      </c>
      <c r="B21" s="52">
        <f t="shared" si="0"/>
        <v>1</v>
      </c>
      <c r="C21" s="51" t="s">
        <v>74</v>
      </c>
      <c r="D21" s="53" t="s">
        <v>77</v>
      </c>
      <c r="E21" s="53" t="s">
        <v>83</v>
      </c>
      <c r="G21" s="58">
        <v>0</v>
      </c>
      <c r="H21" s="58">
        <v>0</v>
      </c>
      <c r="I21" s="58">
        <v>0</v>
      </c>
      <c r="J21" s="58">
        <v>1</v>
      </c>
      <c r="K21" s="59">
        <v>0</v>
      </c>
      <c r="L21" s="58">
        <v>0</v>
      </c>
      <c r="M21" s="58">
        <v>0</v>
      </c>
      <c r="N21" s="60" t="str">
        <f t="shared" si="1"/>
        <v>0001</v>
      </c>
      <c r="O21" s="58">
        <f t="shared" si="6"/>
        <v>0</v>
      </c>
      <c r="Q21" s="57" t="s">
        <v>20</v>
      </c>
      <c r="R21" s="52">
        <f>IF('記入例1（新規申込）'!I22=協会作業用シート!$C$9,1,0)</f>
        <v>0</v>
      </c>
      <c r="S21" s="52">
        <f>IF('記入例1（新規申込）'!L22=協会作業用シート!$C$9,1,0)</f>
        <v>0</v>
      </c>
      <c r="T21" s="52">
        <f>IF('記入例1（新規申込）'!O22=協会作業用シート!$C$9,1,0)</f>
        <v>0</v>
      </c>
      <c r="U21" s="52">
        <f t="shared" si="7"/>
        <v>3</v>
      </c>
      <c r="V21" s="52" t="str">
        <f t="shared" si="8"/>
        <v>0003</v>
      </c>
      <c r="W21" s="52">
        <f t="shared" si="9"/>
        <v>0</v>
      </c>
    </row>
    <row r="22" spans="1:23" x14ac:dyDescent="0.55000000000000004">
      <c r="A22" s="50">
        <v>45779</v>
      </c>
      <c r="B22" s="52">
        <f t="shared" si="0"/>
        <v>1</v>
      </c>
      <c r="C22" s="51" t="s">
        <v>75</v>
      </c>
      <c r="D22" s="53" t="s">
        <v>77</v>
      </c>
      <c r="E22" s="53" t="s">
        <v>84</v>
      </c>
      <c r="G22" s="58">
        <v>0</v>
      </c>
      <c r="H22" s="58">
        <v>0</v>
      </c>
      <c r="I22" s="58">
        <v>0</v>
      </c>
      <c r="J22" s="58">
        <v>2</v>
      </c>
      <c r="K22" s="59">
        <v>0</v>
      </c>
      <c r="L22" s="58">
        <v>0</v>
      </c>
      <c r="M22" s="58">
        <v>0</v>
      </c>
      <c r="N22" s="60" t="str">
        <f t="shared" si="1"/>
        <v>0002</v>
      </c>
      <c r="O22" s="58">
        <f t="shared" si="6"/>
        <v>0</v>
      </c>
      <c r="Q22" s="57" t="s">
        <v>21</v>
      </c>
      <c r="R22" s="52">
        <f>IF('記入例1（新規申込）'!I23=協会作業用シート!$C$9,1,0)</f>
        <v>0</v>
      </c>
      <c r="S22" s="52">
        <f>IF('記入例1（新規申込）'!L23=協会作業用シート!$C$9,1,0)</f>
        <v>0</v>
      </c>
      <c r="T22" s="52">
        <f>IF('記入例1（新規申込）'!O23=協会作業用シート!$C$9,1,0)</f>
        <v>0</v>
      </c>
      <c r="U22" s="52">
        <f t="shared" si="7"/>
        <v>3</v>
      </c>
      <c r="V22" s="52" t="str">
        <f t="shared" si="8"/>
        <v>0003</v>
      </c>
      <c r="W22" s="52">
        <f t="shared" si="9"/>
        <v>0</v>
      </c>
    </row>
    <row r="23" spans="1:23" x14ac:dyDescent="0.55000000000000004">
      <c r="A23" s="50">
        <v>45780</v>
      </c>
      <c r="B23" s="52">
        <f t="shared" si="0"/>
        <v>1</v>
      </c>
      <c r="C23" s="51" t="s">
        <v>76</v>
      </c>
      <c r="D23" s="52" t="s">
        <v>77</v>
      </c>
      <c r="E23" s="53" t="s">
        <v>85</v>
      </c>
      <c r="G23" s="58">
        <v>0</v>
      </c>
      <c r="H23" s="58">
        <v>0</v>
      </c>
      <c r="I23" s="58">
        <v>0</v>
      </c>
      <c r="J23" s="58">
        <v>3</v>
      </c>
      <c r="K23" s="59">
        <v>0</v>
      </c>
      <c r="L23" s="58">
        <v>0</v>
      </c>
      <c r="M23" s="58">
        <v>0</v>
      </c>
      <c r="N23" s="60" t="str">
        <f t="shared" si="1"/>
        <v>0003</v>
      </c>
      <c r="O23" s="58">
        <f t="shared" si="6"/>
        <v>0</v>
      </c>
      <c r="Q23" s="57" t="s">
        <v>22</v>
      </c>
      <c r="R23" s="52">
        <f>IF('記入例1（新規申込）'!I24=協会作業用シート!$C$9,1,0)</f>
        <v>0</v>
      </c>
      <c r="S23" s="52">
        <f>IF('記入例1（新規申込）'!L24=協会作業用シート!$C$9,1,0)</f>
        <v>0</v>
      </c>
      <c r="T23" s="52">
        <f>IF('記入例1（新規申込）'!O24=協会作業用シート!$C$9,1,0)</f>
        <v>0</v>
      </c>
      <c r="U23" s="52">
        <f t="shared" si="7"/>
        <v>3</v>
      </c>
      <c r="V23" s="52" t="str">
        <f t="shared" si="8"/>
        <v>0003</v>
      </c>
      <c r="W23" s="52">
        <f t="shared" si="9"/>
        <v>0</v>
      </c>
    </row>
    <row r="24" spans="1:23" x14ac:dyDescent="0.55000000000000004">
      <c r="A24" s="50">
        <v>45781</v>
      </c>
      <c r="B24" s="52">
        <f t="shared" si="0"/>
        <v>1</v>
      </c>
      <c r="C24" s="51" t="s">
        <v>33</v>
      </c>
      <c r="D24" s="52" t="s">
        <v>77</v>
      </c>
      <c r="E24" s="53" t="s">
        <v>86</v>
      </c>
      <c r="G24" s="58">
        <v>1</v>
      </c>
      <c r="H24" s="58">
        <v>0</v>
      </c>
      <c r="I24" s="58">
        <v>0</v>
      </c>
      <c r="J24" s="58">
        <v>1</v>
      </c>
      <c r="K24" s="59">
        <v>0</v>
      </c>
      <c r="L24" s="58">
        <v>0</v>
      </c>
      <c r="M24" s="58">
        <v>0</v>
      </c>
      <c r="N24" s="60" t="str">
        <f t="shared" si="1"/>
        <v>0011</v>
      </c>
      <c r="O24" s="58">
        <f t="shared" ref="O24:O26" si="10">SUM(K24:M24)</f>
        <v>0</v>
      </c>
      <c r="Q24" s="57" t="s">
        <v>42</v>
      </c>
      <c r="R24" s="52">
        <f>IF('記入例1（新規申込）'!I25=協会作業用シート!$C$9,1,0)</f>
        <v>0</v>
      </c>
      <c r="S24" s="52">
        <f>IF('記入例1（新規申込）'!L25=協会作業用シート!$C$9,1,0)</f>
        <v>0</v>
      </c>
      <c r="T24" s="52">
        <f>IF('記入例1（新規申込）'!O25=協会作業用シート!$C$9,1,0)</f>
        <v>0</v>
      </c>
      <c r="U24" s="52">
        <f t="shared" si="7"/>
        <v>3</v>
      </c>
      <c r="V24" s="52" t="str">
        <f t="shared" si="8"/>
        <v>0003</v>
      </c>
      <c r="W24" s="52">
        <f t="shared" si="9"/>
        <v>0</v>
      </c>
    </row>
    <row r="25" spans="1:23" x14ac:dyDescent="0.55000000000000004">
      <c r="A25" s="50">
        <v>45782</v>
      </c>
      <c r="B25" s="52">
        <f t="shared" si="0"/>
        <v>1</v>
      </c>
      <c r="C25" s="51" t="s">
        <v>31</v>
      </c>
      <c r="D25" s="52" t="s">
        <v>77</v>
      </c>
      <c r="E25" s="53" t="s">
        <v>87</v>
      </c>
      <c r="G25" s="58">
        <v>1</v>
      </c>
      <c r="H25" s="58">
        <v>0</v>
      </c>
      <c r="I25" s="58">
        <v>0</v>
      </c>
      <c r="J25" s="58">
        <v>2</v>
      </c>
      <c r="K25" s="59">
        <v>0</v>
      </c>
      <c r="L25" s="58">
        <v>0</v>
      </c>
      <c r="M25" s="58">
        <v>0</v>
      </c>
      <c r="N25" s="60" t="str">
        <f t="shared" si="1"/>
        <v>0012</v>
      </c>
      <c r="O25" s="58">
        <f t="shared" si="10"/>
        <v>0</v>
      </c>
      <c r="Q25" s="57" t="s">
        <v>43</v>
      </c>
      <c r="R25" s="52">
        <f>IF('記入例1（新規申込）'!I26=協会作業用シート!$C$9,1,0)</f>
        <v>0</v>
      </c>
      <c r="S25" s="52">
        <f>IF('記入例1（新規申込）'!L26=協会作業用シート!$C$9,1,0)</f>
        <v>0</v>
      </c>
      <c r="T25" s="52">
        <f>IF('記入例1（新規申込）'!O26=協会作業用シート!$C$9,1,0)</f>
        <v>0</v>
      </c>
      <c r="U25" s="52">
        <f t="shared" si="7"/>
        <v>3</v>
      </c>
      <c r="V25" s="52" t="str">
        <f t="shared" si="8"/>
        <v>0003</v>
      </c>
      <c r="W25" s="52">
        <f t="shared" si="9"/>
        <v>0</v>
      </c>
    </row>
    <row r="26" spans="1:23" x14ac:dyDescent="0.55000000000000004">
      <c r="A26" s="50">
        <v>45783</v>
      </c>
      <c r="B26" s="52">
        <f t="shared" si="0"/>
        <v>1</v>
      </c>
      <c r="C26" s="51" t="s">
        <v>72</v>
      </c>
      <c r="D26" s="53" t="s">
        <v>77</v>
      </c>
      <c r="E26" s="53" t="s">
        <v>81</v>
      </c>
      <c r="G26" s="58">
        <v>1</v>
      </c>
      <c r="H26" s="58">
        <v>0</v>
      </c>
      <c r="I26" s="58">
        <v>0</v>
      </c>
      <c r="J26" s="58">
        <v>3</v>
      </c>
      <c r="K26" s="59">
        <v>0</v>
      </c>
      <c r="L26" s="58">
        <v>0</v>
      </c>
      <c r="M26" s="58">
        <v>0</v>
      </c>
      <c r="N26" s="60" t="str">
        <f t="shared" si="1"/>
        <v>0013</v>
      </c>
      <c r="O26" s="58">
        <f t="shared" si="10"/>
        <v>0</v>
      </c>
    </row>
    <row r="27" spans="1:23" x14ac:dyDescent="0.55000000000000004">
      <c r="A27" s="50">
        <v>45784</v>
      </c>
      <c r="B27" s="52">
        <f t="shared" si="0"/>
        <v>3</v>
      </c>
      <c r="C27" s="51" t="s">
        <v>73</v>
      </c>
      <c r="D27" s="52" t="s">
        <v>71</v>
      </c>
      <c r="E27" s="53" t="s">
        <v>73</v>
      </c>
      <c r="Q27" s="74" t="s">
        <v>143</v>
      </c>
      <c r="U27" s="63">
        <f>IF(AND('記入例2（予約変更）'!D17&gt;0,'記入例2（予約変更）'!F17&gt;0),DATEVALUE("2025/"&amp;'記入例2（予約変更）'!D17&amp;"/"&amp;'記入例2（予約変更）'!F17),"未選択")</f>
        <v>45763</v>
      </c>
    </row>
    <row r="28" spans="1:23" x14ac:dyDescent="0.55000000000000004">
      <c r="A28" s="50">
        <v>45785</v>
      </c>
      <c r="B28" s="52">
        <f t="shared" si="0"/>
        <v>3</v>
      </c>
      <c r="C28" s="51" t="s">
        <v>74</v>
      </c>
      <c r="D28" s="52" t="s">
        <v>71</v>
      </c>
      <c r="E28" s="53" t="s">
        <v>74</v>
      </c>
      <c r="Q28" s="57" t="s">
        <v>109</v>
      </c>
      <c r="R28" s="52" t="s">
        <v>111</v>
      </c>
      <c r="S28" s="52" t="s">
        <v>112</v>
      </c>
      <c r="T28" s="52" t="s">
        <v>99</v>
      </c>
      <c r="U28" s="52" t="s">
        <v>100</v>
      </c>
      <c r="V28" s="52" t="s">
        <v>105</v>
      </c>
      <c r="W28" s="52" t="s">
        <v>101</v>
      </c>
    </row>
    <row r="29" spans="1:23" x14ac:dyDescent="0.55000000000000004">
      <c r="A29" s="50">
        <v>45786</v>
      </c>
      <c r="B29" s="52">
        <f t="shared" si="0"/>
        <v>3</v>
      </c>
      <c r="C29" s="51" t="s">
        <v>75</v>
      </c>
      <c r="D29" s="52" t="s">
        <v>71</v>
      </c>
      <c r="E29" s="53" t="s">
        <v>75</v>
      </c>
      <c r="Q29" s="57" t="s">
        <v>14</v>
      </c>
      <c r="R29" s="52">
        <f>IF('記入例2（予約変更）'!I17=協会作業用シート!$C$9,1,0)</f>
        <v>1</v>
      </c>
      <c r="S29" s="52">
        <f>IF('記入例2（予約変更）'!L17=協会作業用シート!$C$9,1,0)</f>
        <v>1</v>
      </c>
      <c r="T29" s="52">
        <f>IF('記入例2（予約変更）'!O17=協会作業用シート!$C$9,1,0)</f>
        <v>1</v>
      </c>
      <c r="U29" s="52">
        <f>IF(U$27="未選択",0,VLOOKUP(U$27,A$3:B$186,2,FALSE))</f>
        <v>3</v>
      </c>
      <c r="V29" s="52" t="str">
        <f t="shared" ref="V29:V38" si="11">R29&amp;S29&amp;T29&amp;U29</f>
        <v>1113</v>
      </c>
      <c r="W29" s="52">
        <f>IF(U$27="未選択","",VLOOKUP(V29,N$3:O$26,2,FALSE))</f>
        <v>4500</v>
      </c>
    </row>
    <row r="30" spans="1:23" x14ac:dyDescent="0.55000000000000004">
      <c r="A30" s="50">
        <v>45787</v>
      </c>
      <c r="B30" s="52">
        <f t="shared" si="0"/>
        <v>2</v>
      </c>
      <c r="C30" s="51" t="s">
        <v>76</v>
      </c>
      <c r="D30" s="53" t="s">
        <v>70</v>
      </c>
      <c r="E30" s="53" t="s">
        <v>76</v>
      </c>
      <c r="Q30" s="57" t="s">
        <v>16</v>
      </c>
      <c r="R30" s="52">
        <f>IF('記入例2（予約変更）'!I18=協会作業用シート!$C$9,1,0)</f>
        <v>1</v>
      </c>
      <c r="S30" s="52">
        <f>IF('記入例2（予約変更）'!L18=協会作業用シート!$C$9,1,0)</f>
        <v>1</v>
      </c>
      <c r="T30" s="52">
        <f>IF('記入例2（予約変更）'!O18=協会作業用シート!$C$9,1,0)</f>
        <v>1</v>
      </c>
      <c r="U30" s="52">
        <f t="shared" ref="U30:U38" si="12">IF(U$27="未選択",0,VLOOKUP(U$27,A$3:B$186,2,FALSE))</f>
        <v>3</v>
      </c>
      <c r="V30" s="52" t="str">
        <f t="shared" si="11"/>
        <v>1113</v>
      </c>
      <c r="W30" s="52">
        <f t="shared" ref="W30:W38" si="13">IF(U$27="未選択","",VLOOKUP(V30,N$3:O$26,2,FALSE))</f>
        <v>4500</v>
      </c>
    </row>
    <row r="31" spans="1:23" x14ac:dyDescent="0.55000000000000004">
      <c r="A31" s="50">
        <v>45788</v>
      </c>
      <c r="B31" s="52">
        <f t="shared" si="0"/>
        <v>2</v>
      </c>
      <c r="C31" s="51" t="s">
        <v>33</v>
      </c>
      <c r="D31" s="52" t="s">
        <v>70</v>
      </c>
      <c r="E31" s="53" t="s">
        <v>33</v>
      </c>
      <c r="Q31" s="57" t="s">
        <v>17</v>
      </c>
      <c r="R31" s="52">
        <f>IF('記入例2（予約変更）'!I19=協会作業用シート!$C$9,1,0)</f>
        <v>1</v>
      </c>
      <c r="S31" s="52">
        <f>IF('記入例2（予約変更）'!L19=協会作業用シート!$C$9,1,0)</f>
        <v>1</v>
      </c>
      <c r="T31" s="52">
        <f>IF('記入例2（予約変更）'!O19=協会作業用シート!$C$9,1,0)</f>
        <v>0</v>
      </c>
      <c r="U31" s="52">
        <f t="shared" si="12"/>
        <v>3</v>
      </c>
      <c r="V31" s="52" t="str">
        <f t="shared" si="11"/>
        <v>1103</v>
      </c>
      <c r="W31" s="52">
        <f t="shared" si="13"/>
        <v>1500</v>
      </c>
    </row>
    <row r="32" spans="1:23" x14ac:dyDescent="0.55000000000000004">
      <c r="A32" s="50">
        <v>45789</v>
      </c>
      <c r="B32" s="52">
        <f t="shared" si="0"/>
        <v>3</v>
      </c>
      <c r="C32" s="51" t="s">
        <v>31</v>
      </c>
      <c r="D32" s="53" t="s">
        <v>71</v>
      </c>
      <c r="E32" s="53" t="s">
        <v>31</v>
      </c>
      <c r="Q32" s="57" t="s">
        <v>18</v>
      </c>
      <c r="R32" s="52">
        <f>IF('記入例2（予約変更）'!I20=協会作業用シート!$C$9,1,0)</f>
        <v>1</v>
      </c>
      <c r="S32" s="52">
        <f>IF('記入例2（予約変更）'!L20=協会作業用シート!$C$9,1,0)</f>
        <v>1</v>
      </c>
      <c r="T32" s="52">
        <f>IF('記入例2（予約変更）'!O20=協会作業用シート!$C$9,1,0)</f>
        <v>0</v>
      </c>
      <c r="U32" s="52">
        <f t="shared" si="12"/>
        <v>3</v>
      </c>
      <c r="V32" s="52" t="str">
        <f t="shared" si="11"/>
        <v>1103</v>
      </c>
      <c r="W32" s="52">
        <f t="shared" si="13"/>
        <v>1500</v>
      </c>
    </row>
    <row r="33" spans="1:23" x14ac:dyDescent="0.55000000000000004">
      <c r="A33" s="50">
        <v>45790</v>
      </c>
      <c r="B33" s="52">
        <f t="shared" si="0"/>
        <v>3</v>
      </c>
      <c r="C33" s="51" t="s">
        <v>72</v>
      </c>
      <c r="D33" s="52" t="s">
        <v>71</v>
      </c>
      <c r="E33" s="53" t="s">
        <v>72</v>
      </c>
      <c r="Q33" s="57" t="s">
        <v>19</v>
      </c>
      <c r="R33" s="52">
        <f>IF('記入例2（予約変更）'!I21=協会作業用シート!$C$9,1,0)</f>
        <v>0</v>
      </c>
      <c r="S33" s="52">
        <f>IF('記入例2（予約変更）'!L21=協会作業用シート!$C$9,1,0)</f>
        <v>0</v>
      </c>
      <c r="T33" s="52">
        <f>IF('記入例2（予約変更）'!O21=協会作業用シート!$C$9,1,0)</f>
        <v>0</v>
      </c>
      <c r="U33" s="52">
        <f t="shared" si="12"/>
        <v>3</v>
      </c>
      <c r="V33" s="52" t="str">
        <f t="shared" si="11"/>
        <v>0003</v>
      </c>
      <c r="W33" s="52">
        <f t="shared" si="13"/>
        <v>0</v>
      </c>
    </row>
    <row r="34" spans="1:23" x14ac:dyDescent="0.55000000000000004">
      <c r="A34" s="50">
        <v>45791</v>
      </c>
      <c r="B34" s="52">
        <f t="shared" si="0"/>
        <v>3</v>
      </c>
      <c r="C34" s="51" t="s">
        <v>73</v>
      </c>
      <c r="D34" s="52" t="s">
        <v>71</v>
      </c>
      <c r="E34" s="53" t="s">
        <v>73</v>
      </c>
      <c r="Q34" s="57" t="s">
        <v>20</v>
      </c>
      <c r="R34" s="52">
        <f>IF('記入例2（予約変更）'!I22=協会作業用シート!$C$9,1,0)</f>
        <v>0</v>
      </c>
      <c r="S34" s="52">
        <f>IF('記入例2（予約変更）'!L22=協会作業用シート!$C$9,1,0)</f>
        <v>0</v>
      </c>
      <c r="T34" s="52">
        <f>IF('記入例2（予約変更）'!O22=協会作業用シート!$C$9,1,0)</f>
        <v>0</v>
      </c>
      <c r="U34" s="52">
        <f t="shared" si="12"/>
        <v>3</v>
      </c>
      <c r="V34" s="52" t="str">
        <f t="shared" si="11"/>
        <v>0003</v>
      </c>
      <c r="W34" s="52">
        <f t="shared" si="13"/>
        <v>0</v>
      </c>
    </row>
    <row r="35" spans="1:23" x14ac:dyDescent="0.55000000000000004">
      <c r="A35" s="50">
        <v>45792</v>
      </c>
      <c r="B35" s="52">
        <f t="shared" ref="B35:B66" si="14">IF(D35="繁忙料金",1,IF(D35="閑散料金",3,2))</f>
        <v>3</v>
      </c>
      <c r="C35" s="51" t="s">
        <v>74</v>
      </c>
      <c r="D35" s="53" t="s">
        <v>71</v>
      </c>
      <c r="E35" s="53" t="s">
        <v>74</v>
      </c>
      <c r="Q35" s="57" t="s">
        <v>21</v>
      </c>
      <c r="R35" s="52">
        <f>IF('記入例2（予約変更）'!I23=協会作業用シート!$C$9,1,0)</f>
        <v>0</v>
      </c>
      <c r="S35" s="52">
        <f>IF('記入例2（予約変更）'!L23=協会作業用シート!$C$9,1,0)</f>
        <v>0</v>
      </c>
      <c r="T35" s="52">
        <f>IF('記入例2（予約変更）'!O23=協会作業用シート!$C$9,1,0)</f>
        <v>0</v>
      </c>
      <c r="U35" s="52">
        <f t="shared" si="12"/>
        <v>3</v>
      </c>
      <c r="V35" s="52" t="str">
        <f t="shared" si="11"/>
        <v>0003</v>
      </c>
      <c r="W35" s="52">
        <f t="shared" si="13"/>
        <v>0</v>
      </c>
    </row>
    <row r="36" spans="1:23" x14ac:dyDescent="0.55000000000000004">
      <c r="A36" s="50">
        <v>45793</v>
      </c>
      <c r="B36" s="52">
        <f t="shared" si="14"/>
        <v>3</v>
      </c>
      <c r="C36" s="51" t="s">
        <v>75</v>
      </c>
      <c r="D36" s="52" t="s">
        <v>71</v>
      </c>
      <c r="E36" s="53" t="s">
        <v>75</v>
      </c>
      <c r="Q36" s="57" t="s">
        <v>22</v>
      </c>
      <c r="R36" s="52">
        <f>IF('記入例2（予約変更）'!I24=協会作業用シート!$C$9,1,0)</f>
        <v>0</v>
      </c>
      <c r="S36" s="52">
        <f>IF('記入例2（予約変更）'!L24=協会作業用シート!$C$9,1,0)</f>
        <v>0</v>
      </c>
      <c r="T36" s="52">
        <f>IF('記入例2（予約変更）'!O24=協会作業用シート!$C$9,1,0)</f>
        <v>0</v>
      </c>
      <c r="U36" s="52">
        <f t="shared" si="12"/>
        <v>3</v>
      </c>
      <c r="V36" s="52" t="str">
        <f t="shared" si="11"/>
        <v>0003</v>
      </c>
      <c r="W36" s="52">
        <f t="shared" si="13"/>
        <v>0</v>
      </c>
    </row>
    <row r="37" spans="1:23" x14ac:dyDescent="0.55000000000000004">
      <c r="A37" s="50">
        <v>45794</v>
      </c>
      <c r="B37" s="52">
        <f t="shared" si="14"/>
        <v>2</v>
      </c>
      <c r="C37" s="51" t="s">
        <v>76</v>
      </c>
      <c r="D37" s="53" t="s">
        <v>70</v>
      </c>
      <c r="E37" s="53" t="s">
        <v>76</v>
      </c>
      <c r="Q37" s="57" t="s">
        <v>42</v>
      </c>
      <c r="R37" s="52">
        <f>IF('記入例2（予約変更）'!I25=協会作業用シート!$C$9,1,0)</f>
        <v>0</v>
      </c>
      <c r="S37" s="52">
        <f>IF('記入例2（予約変更）'!L25=協会作業用シート!$C$9,1,0)</f>
        <v>0</v>
      </c>
      <c r="T37" s="52">
        <f>IF('記入例2（予約変更）'!O25=協会作業用シート!$C$9,1,0)</f>
        <v>0</v>
      </c>
      <c r="U37" s="52">
        <f t="shared" si="12"/>
        <v>3</v>
      </c>
      <c r="V37" s="52" t="str">
        <f t="shared" si="11"/>
        <v>0003</v>
      </c>
      <c r="W37" s="52">
        <f t="shared" si="13"/>
        <v>0</v>
      </c>
    </row>
    <row r="38" spans="1:23" x14ac:dyDescent="0.55000000000000004">
      <c r="A38" s="50">
        <v>45795</v>
      </c>
      <c r="B38" s="52">
        <f t="shared" si="14"/>
        <v>2</v>
      </c>
      <c r="C38" s="51" t="s">
        <v>33</v>
      </c>
      <c r="D38" s="52" t="s">
        <v>70</v>
      </c>
      <c r="E38" s="53" t="s">
        <v>33</v>
      </c>
      <c r="Q38" s="57" t="s">
        <v>43</v>
      </c>
      <c r="R38" s="52">
        <f>IF('記入例2（予約変更）'!I26=協会作業用シート!$C$9,1,0)</f>
        <v>0</v>
      </c>
      <c r="S38" s="52">
        <f>IF('記入例2（予約変更）'!L26=協会作業用シート!$C$9,1,0)</f>
        <v>0</v>
      </c>
      <c r="T38" s="52">
        <f>IF('記入例2（予約変更）'!O26=協会作業用シート!$C$9,1,0)</f>
        <v>0</v>
      </c>
      <c r="U38" s="52">
        <f t="shared" si="12"/>
        <v>3</v>
      </c>
      <c r="V38" s="52" t="str">
        <f t="shared" si="11"/>
        <v>0003</v>
      </c>
      <c r="W38" s="52">
        <f t="shared" si="13"/>
        <v>0</v>
      </c>
    </row>
    <row r="39" spans="1:23" x14ac:dyDescent="0.55000000000000004">
      <c r="A39" s="50">
        <v>45796</v>
      </c>
      <c r="B39" s="52">
        <f t="shared" si="14"/>
        <v>3</v>
      </c>
      <c r="C39" s="51" t="s">
        <v>31</v>
      </c>
      <c r="D39" s="53" t="s">
        <v>71</v>
      </c>
      <c r="E39" s="53" t="s">
        <v>31</v>
      </c>
    </row>
    <row r="40" spans="1:23" x14ac:dyDescent="0.55000000000000004">
      <c r="A40" s="50">
        <v>45797</v>
      </c>
      <c r="B40" s="52">
        <f t="shared" si="14"/>
        <v>3</v>
      </c>
      <c r="C40" s="51" t="s">
        <v>72</v>
      </c>
      <c r="D40" s="52" t="s">
        <v>71</v>
      </c>
      <c r="E40" s="53" t="s">
        <v>72</v>
      </c>
      <c r="Q40" s="74" t="s">
        <v>144</v>
      </c>
      <c r="U40" s="63">
        <f>IF(AND('記入例3（キャンセル）'!D17&gt;0,'記入例3（キャンセル）'!F17&gt;0),DATEVALUE("2025/"&amp;'記入例3（キャンセル）'!D17&amp;"/"&amp;'記入例3（キャンセル）'!F17),"未選択")</f>
        <v>45763</v>
      </c>
    </row>
    <row r="41" spans="1:23" x14ac:dyDescent="0.55000000000000004">
      <c r="A41" s="50">
        <v>45798</v>
      </c>
      <c r="B41" s="52">
        <f t="shared" si="14"/>
        <v>3</v>
      </c>
      <c r="C41" s="51" t="s">
        <v>73</v>
      </c>
      <c r="D41" s="52" t="s">
        <v>71</v>
      </c>
      <c r="E41" s="53" t="s">
        <v>73</v>
      </c>
      <c r="Q41" s="57" t="s">
        <v>109</v>
      </c>
      <c r="R41" s="52" t="s">
        <v>111</v>
      </c>
      <c r="S41" s="52" t="s">
        <v>112</v>
      </c>
      <c r="T41" s="52" t="s">
        <v>99</v>
      </c>
      <c r="U41" s="52" t="s">
        <v>100</v>
      </c>
      <c r="V41" s="52" t="s">
        <v>105</v>
      </c>
      <c r="W41" s="52" t="s">
        <v>101</v>
      </c>
    </row>
    <row r="42" spans="1:23" x14ac:dyDescent="0.55000000000000004">
      <c r="A42" s="50">
        <v>45799</v>
      </c>
      <c r="B42" s="52">
        <f t="shared" si="14"/>
        <v>3</v>
      </c>
      <c r="C42" s="51" t="s">
        <v>74</v>
      </c>
      <c r="D42" s="53" t="s">
        <v>71</v>
      </c>
      <c r="E42" s="53" t="s">
        <v>74</v>
      </c>
      <c r="Q42" s="57" t="s">
        <v>14</v>
      </c>
      <c r="R42" s="52">
        <f>IF('記入例3（キャンセル）'!I17=協会作業用シート!$C$9,1,0)</f>
        <v>1</v>
      </c>
      <c r="S42" s="52">
        <f>IF('記入例3（キャンセル）'!L17=協会作業用シート!$C$9,1,0)</f>
        <v>1</v>
      </c>
      <c r="T42" s="52">
        <f>IF('記入例3（キャンセル）'!O17=協会作業用シート!$C$9,1,0)</f>
        <v>1</v>
      </c>
      <c r="U42" s="52">
        <f>IF(U$40="未選択",0,VLOOKUP(U$40,A$3:B$186,2,FALSE))</f>
        <v>3</v>
      </c>
      <c r="V42" s="52" t="str">
        <f t="shared" ref="V42:V51" si="15">R42&amp;S42&amp;T42&amp;U42</f>
        <v>1113</v>
      </c>
      <c r="W42" s="52">
        <f>IF(U$40="未選択","",VLOOKUP(V42,N$3:O$26,2,FALSE))</f>
        <v>4500</v>
      </c>
    </row>
    <row r="43" spans="1:23" x14ac:dyDescent="0.55000000000000004">
      <c r="A43" s="50">
        <v>45800</v>
      </c>
      <c r="B43" s="52">
        <f t="shared" si="14"/>
        <v>3</v>
      </c>
      <c r="C43" s="51" t="s">
        <v>75</v>
      </c>
      <c r="D43" s="52" t="s">
        <v>71</v>
      </c>
      <c r="E43" s="53" t="s">
        <v>75</v>
      </c>
      <c r="Q43" s="57" t="s">
        <v>16</v>
      </c>
      <c r="R43" s="52">
        <f>IF('記入例3（キャンセル）'!I18=協会作業用シート!$C$9,1,0)</f>
        <v>1</v>
      </c>
      <c r="S43" s="52">
        <f>IF('記入例3（キャンセル）'!L18=協会作業用シート!$C$9,1,0)</f>
        <v>1</v>
      </c>
      <c r="T43" s="52">
        <f>IF('記入例3（キャンセル）'!O18=協会作業用シート!$C$9,1,0)</f>
        <v>1</v>
      </c>
      <c r="U43" s="52">
        <f t="shared" ref="U43:U51" si="16">IF(U$40="未選択",0,VLOOKUP(U$40,A$3:B$186,2,FALSE))</f>
        <v>3</v>
      </c>
      <c r="V43" s="52" t="str">
        <f t="shared" si="15"/>
        <v>1113</v>
      </c>
      <c r="W43" s="52">
        <f t="shared" ref="W43:W51" si="17">IF(U$40="未選択","",VLOOKUP(V43,N$3:O$26,2,FALSE))</f>
        <v>4500</v>
      </c>
    </row>
    <row r="44" spans="1:23" x14ac:dyDescent="0.55000000000000004">
      <c r="A44" s="50">
        <v>45801</v>
      </c>
      <c r="B44" s="52">
        <f t="shared" si="14"/>
        <v>2</v>
      </c>
      <c r="C44" s="51" t="s">
        <v>76</v>
      </c>
      <c r="D44" s="53" t="s">
        <v>70</v>
      </c>
      <c r="E44" s="53" t="s">
        <v>76</v>
      </c>
      <c r="Q44" s="57" t="s">
        <v>17</v>
      </c>
      <c r="R44" s="52">
        <f>IF('記入例3（キャンセル）'!I19=協会作業用シート!$C$9,1,0)</f>
        <v>0</v>
      </c>
      <c r="S44" s="52">
        <f>IF('記入例3（キャンセル）'!L19=協会作業用シート!$C$9,1,0)</f>
        <v>0</v>
      </c>
      <c r="T44" s="52">
        <f>IF('記入例3（キャンセル）'!O19=協会作業用シート!$C$9,1,0)</f>
        <v>0</v>
      </c>
      <c r="U44" s="52">
        <f t="shared" si="16"/>
        <v>3</v>
      </c>
      <c r="V44" s="52" t="str">
        <f t="shared" si="15"/>
        <v>0003</v>
      </c>
      <c r="W44" s="52">
        <f t="shared" si="17"/>
        <v>0</v>
      </c>
    </row>
    <row r="45" spans="1:23" x14ac:dyDescent="0.55000000000000004">
      <c r="A45" s="50">
        <v>45802</v>
      </c>
      <c r="B45" s="52">
        <f t="shared" si="14"/>
        <v>2</v>
      </c>
      <c r="C45" s="51" t="s">
        <v>33</v>
      </c>
      <c r="D45" s="52" t="s">
        <v>70</v>
      </c>
      <c r="E45" s="53" t="s">
        <v>33</v>
      </c>
      <c r="Q45" s="57" t="s">
        <v>18</v>
      </c>
      <c r="R45" s="52">
        <f>IF('記入例3（キャンセル）'!I20=協会作業用シート!$C$9,1,0)</f>
        <v>0</v>
      </c>
      <c r="S45" s="52">
        <f>IF('記入例3（キャンセル）'!L20=協会作業用シート!$C$9,1,0)</f>
        <v>0</v>
      </c>
      <c r="T45" s="52">
        <f>IF('記入例3（キャンセル）'!O20=協会作業用シート!$C$9,1,0)</f>
        <v>0</v>
      </c>
      <c r="U45" s="52">
        <f t="shared" si="16"/>
        <v>3</v>
      </c>
      <c r="V45" s="52" t="str">
        <f t="shared" si="15"/>
        <v>0003</v>
      </c>
      <c r="W45" s="52">
        <f t="shared" si="17"/>
        <v>0</v>
      </c>
    </row>
    <row r="46" spans="1:23" x14ac:dyDescent="0.55000000000000004">
      <c r="A46" s="50">
        <v>45803</v>
      </c>
      <c r="B46" s="52">
        <f t="shared" si="14"/>
        <v>3</v>
      </c>
      <c r="C46" s="51" t="s">
        <v>31</v>
      </c>
      <c r="D46" s="53" t="s">
        <v>71</v>
      </c>
      <c r="E46" s="53" t="s">
        <v>31</v>
      </c>
      <c r="Q46" s="57" t="s">
        <v>19</v>
      </c>
      <c r="R46" s="52">
        <f>IF('記入例3（キャンセル）'!I21=協会作業用シート!$C$9,1,0)</f>
        <v>0</v>
      </c>
      <c r="S46" s="52">
        <f>IF('記入例3（キャンセル）'!L21=協会作業用シート!$C$9,1,0)</f>
        <v>0</v>
      </c>
      <c r="T46" s="52">
        <f>IF('記入例3（キャンセル）'!O21=協会作業用シート!$C$9,1,0)</f>
        <v>0</v>
      </c>
      <c r="U46" s="52">
        <f t="shared" si="16"/>
        <v>3</v>
      </c>
      <c r="V46" s="52" t="str">
        <f t="shared" si="15"/>
        <v>0003</v>
      </c>
      <c r="W46" s="52">
        <f t="shared" si="17"/>
        <v>0</v>
      </c>
    </row>
    <row r="47" spans="1:23" x14ac:dyDescent="0.55000000000000004">
      <c r="A47" s="50">
        <v>45804</v>
      </c>
      <c r="B47" s="52">
        <f t="shared" si="14"/>
        <v>3</v>
      </c>
      <c r="C47" s="51" t="s">
        <v>72</v>
      </c>
      <c r="D47" s="52" t="s">
        <v>71</v>
      </c>
      <c r="E47" s="53" t="s">
        <v>72</v>
      </c>
      <c r="Q47" s="57" t="s">
        <v>20</v>
      </c>
      <c r="R47" s="52">
        <f>IF('記入例3（キャンセル）'!I22=協会作業用シート!$C$9,1,0)</f>
        <v>0</v>
      </c>
      <c r="S47" s="52">
        <f>IF('記入例3（キャンセル）'!L22=協会作業用シート!$C$9,1,0)</f>
        <v>0</v>
      </c>
      <c r="T47" s="52">
        <f>IF('記入例3（キャンセル）'!O22=協会作業用シート!$C$9,1,0)</f>
        <v>0</v>
      </c>
      <c r="U47" s="52">
        <f t="shared" si="16"/>
        <v>3</v>
      </c>
      <c r="V47" s="52" t="str">
        <f t="shared" si="15"/>
        <v>0003</v>
      </c>
      <c r="W47" s="52">
        <f t="shared" si="17"/>
        <v>0</v>
      </c>
    </row>
    <row r="48" spans="1:23" x14ac:dyDescent="0.55000000000000004">
      <c r="A48" s="50">
        <v>45805</v>
      </c>
      <c r="B48" s="52">
        <f t="shared" si="14"/>
        <v>3</v>
      </c>
      <c r="C48" s="51" t="s">
        <v>73</v>
      </c>
      <c r="D48" s="52" t="s">
        <v>71</v>
      </c>
      <c r="E48" s="53" t="s">
        <v>73</v>
      </c>
      <c r="Q48" s="57" t="s">
        <v>21</v>
      </c>
      <c r="R48" s="52">
        <f>IF('記入例3（キャンセル）'!I23=協会作業用シート!$C$9,1,0)</f>
        <v>0</v>
      </c>
      <c r="S48" s="52">
        <f>IF('記入例3（キャンセル）'!L23=協会作業用シート!$C$9,1,0)</f>
        <v>0</v>
      </c>
      <c r="T48" s="52">
        <f>IF('記入例3（キャンセル）'!O23=協会作業用シート!$C$9,1,0)</f>
        <v>0</v>
      </c>
      <c r="U48" s="52">
        <f t="shared" si="16"/>
        <v>3</v>
      </c>
      <c r="V48" s="52" t="str">
        <f t="shared" si="15"/>
        <v>0003</v>
      </c>
      <c r="W48" s="52">
        <f t="shared" si="17"/>
        <v>0</v>
      </c>
    </row>
    <row r="49" spans="1:23" x14ac:dyDescent="0.55000000000000004">
      <c r="A49" s="50">
        <v>45806</v>
      </c>
      <c r="B49" s="52">
        <f t="shared" si="14"/>
        <v>3</v>
      </c>
      <c r="C49" s="51" t="s">
        <v>74</v>
      </c>
      <c r="D49" s="53" t="s">
        <v>71</v>
      </c>
      <c r="E49" s="53" t="s">
        <v>74</v>
      </c>
      <c r="Q49" s="57" t="s">
        <v>22</v>
      </c>
      <c r="R49" s="52">
        <f>IF('記入例3（キャンセル）'!I24=協会作業用シート!$C$9,1,0)</f>
        <v>0</v>
      </c>
      <c r="S49" s="52">
        <f>IF('記入例3（キャンセル）'!L24=協会作業用シート!$C$9,1,0)</f>
        <v>0</v>
      </c>
      <c r="T49" s="52">
        <f>IF('記入例3（キャンセル）'!O24=協会作業用シート!$C$9,1,0)</f>
        <v>0</v>
      </c>
      <c r="U49" s="52">
        <f t="shared" si="16"/>
        <v>3</v>
      </c>
      <c r="V49" s="52" t="str">
        <f t="shared" si="15"/>
        <v>0003</v>
      </c>
      <c r="W49" s="52">
        <f t="shared" si="17"/>
        <v>0</v>
      </c>
    </row>
    <row r="50" spans="1:23" x14ac:dyDescent="0.55000000000000004">
      <c r="A50" s="50">
        <v>45807</v>
      </c>
      <c r="B50" s="52">
        <f t="shared" si="14"/>
        <v>3</v>
      </c>
      <c r="C50" s="51" t="s">
        <v>75</v>
      </c>
      <c r="D50" s="53" t="s">
        <v>71</v>
      </c>
      <c r="E50" s="53" t="s">
        <v>75</v>
      </c>
      <c r="Q50" s="57" t="s">
        <v>42</v>
      </c>
      <c r="R50" s="52">
        <f>IF('記入例3（キャンセル）'!I25=協会作業用シート!$C$9,1,0)</f>
        <v>0</v>
      </c>
      <c r="S50" s="52">
        <f>IF('記入例3（キャンセル）'!L25=協会作業用シート!$C$9,1,0)</f>
        <v>0</v>
      </c>
      <c r="T50" s="52">
        <f>IF('記入例3（キャンセル）'!O25=協会作業用シート!$C$9,1,0)</f>
        <v>0</v>
      </c>
      <c r="U50" s="52">
        <f t="shared" si="16"/>
        <v>3</v>
      </c>
      <c r="V50" s="52" t="str">
        <f t="shared" si="15"/>
        <v>0003</v>
      </c>
      <c r="W50" s="52">
        <f t="shared" si="17"/>
        <v>0</v>
      </c>
    </row>
    <row r="51" spans="1:23" x14ac:dyDescent="0.55000000000000004">
      <c r="A51" s="50">
        <v>45808</v>
      </c>
      <c r="B51" s="52">
        <f t="shared" si="14"/>
        <v>2</v>
      </c>
      <c r="C51" s="51" t="s">
        <v>76</v>
      </c>
      <c r="D51" s="53" t="s">
        <v>70</v>
      </c>
      <c r="E51" s="53" t="s">
        <v>76</v>
      </c>
      <c r="Q51" s="57" t="s">
        <v>43</v>
      </c>
      <c r="R51" s="52">
        <f>IF('記入例3（キャンセル）'!I26=協会作業用シート!$C$9,1,0)</f>
        <v>0</v>
      </c>
      <c r="S51" s="52">
        <f>IF('記入例3（キャンセル）'!L26=協会作業用シート!$C$9,1,0)</f>
        <v>0</v>
      </c>
      <c r="T51" s="52">
        <f>IF('記入例3（キャンセル）'!O26=協会作業用シート!$C$9,1,0)</f>
        <v>0</v>
      </c>
      <c r="U51" s="52">
        <f t="shared" si="16"/>
        <v>3</v>
      </c>
      <c r="V51" s="52" t="str">
        <f t="shared" si="15"/>
        <v>0003</v>
      </c>
      <c r="W51" s="52">
        <f t="shared" si="17"/>
        <v>0</v>
      </c>
    </row>
    <row r="52" spans="1:23" x14ac:dyDescent="0.55000000000000004">
      <c r="A52" s="50">
        <v>45809</v>
      </c>
      <c r="B52" s="52">
        <f t="shared" si="14"/>
        <v>1</v>
      </c>
      <c r="C52" s="51" t="s">
        <v>33</v>
      </c>
      <c r="D52" s="52" t="s">
        <v>77</v>
      </c>
      <c r="E52" s="53" t="s">
        <v>33</v>
      </c>
    </row>
    <row r="53" spans="1:23" x14ac:dyDescent="0.55000000000000004">
      <c r="A53" s="50">
        <v>45810</v>
      </c>
      <c r="B53" s="52">
        <f t="shared" si="14"/>
        <v>2</v>
      </c>
      <c r="C53" s="51" t="s">
        <v>31</v>
      </c>
      <c r="D53" s="52" t="s">
        <v>70</v>
      </c>
      <c r="E53" s="53" t="s">
        <v>31</v>
      </c>
    </row>
    <row r="54" spans="1:23" x14ac:dyDescent="0.55000000000000004">
      <c r="A54" s="50">
        <v>45811</v>
      </c>
      <c r="B54" s="52">
        <f t="shared" si="14"/>
        <v>2</v>
      </c>
      <c r="C54" s="51" t="s">
        <v>72</v>
      </c>
      <c r="D54" s="53" t="s">
        <v>70</v>
      </c>
      <c r="E54" s="53" t="s">
        <v>72</v>
      </c>
    </row>
    <row r="55" spans="1:23" x14ac:dyDescent="0.55000000000000004">
      <c r="A55" s="50">
        <v>45812</v>
      </c>
      <c r="B55" s="52">
        <f t="shared" si="14"/>
        <v>2</v>
      </c>
      <c r="C55" s="51" t="s">
        <v>73</v>
      </c>
      <c r="D55" s="52" t="s">
        <v>70</v>
      </c>
      <c r="E55" s="53" t="s">
        <v>73</v>
      </c>
    </row>
    <row r="56" spans="1:23" x14ac:dyDescent="0.55000000000000004">
      <c r="A56" s="50">
        <v>45813</v>
      </c>
      <c r="B56" s="52">
        <f t="shared" si="14"/>
        <v>2</v>
      </c>
      <c r="C56" s="51" t="s">
        <v>74</v>
      </c>
      <c r="D56" s="52" t="s">
        <v>70</v>
      </c>
      <c r="E56" s="53" t="s">
        <v>74</v>
      </c>
    </row>
    <row r="57" spans="1:23" x14ac:dyDescent="0.55000000000000004">
      <c r="A57" s="50">
        <v>45814</v>
      </c>
      <c r="B57" s="52">
        <f t="shared" si="14"/>
        <v>2</v>
      </c>
      <c r="C57" s="51" t="s">
        <v>75</v>
      </c>
      <c r="D57" s="52" t="s">
        <v>70</v>
      </c>
      <c r="E57" s="53" t="s">
        <v>75</v>
      </c>
    </row>
    <row r="58" spans="1:23" x14ac:dyDescent="0.55000000000000004">
      <c r="A58" s="50">
        <v>45815</v>
      </c>
      <c r="B58" s="52">
        <f t="shared" si="14"/>
        <v>1</v>
      </c>
      <c r="C58" s="51" t="s">
        <v>76</v>
      </c>
      <c r="D58" s="52" t="s">
        <v>77</v>
      </c>
      <c r="E58" s="53" t="s">
        <v>76</v>
      </c>
    </row>
    <row r="59" spans="1:23" x14ac:dyDescent="0.55000000000000004">
      <c r="A59" s="50">
        <v>45816</v>
      </c>
      <c r="B59" s="52">
        <f t="shared" si="14"/>
        <v>1</v>
      </c>
      <c r="C59" s="51" t="s">
        <v>33</v>
      </c>
      <c r="D59" s="52" t="s">
        <v>77</v>
      </c>
      <c r="E59" s="53" t="s">
        <v>33</v>
      </c>
    </row>
    <row r="60" spans="1:23" x14ac:dyDescent="0.55000000000000004">
      <c r="A60" s="50">
        <v>45817</v>
      </c>
      <c r="B60" s="52">
        <f t="shared" si="14"/>
        <v>2</v>
      </c>
      <c r="C60" s="51" t="s">
        <v>31</v>
      </c>
      <c r="D60" s="52" t="s">
        <v>70</v>
      </c>
      <c r="E60" s="53" t="s">
        <v>31</v>
      </c>
    </row>
    <row r="61" spans="1:23" x14ac:dyDescent="0.55000000000000004">
      <c r="A61" s="50">
        <v>45818</v>
      </c>
      <c r="B61" s="52">
        <f t="shared" si="14"/>
        <v>2</v>
      </c>
      <c r="C61" s="51" t="s">
        <v>72</v>
      </c>
      <c r="D61" s="53" t="s">
        <v>70</v>
      </c>
      <c r="E61" s="53" t="s">
        <v>72</v>
      </c>
    </row>
    <row r="62" spans="1:23" x14ac:dyDescent="0.55000000000000004">
      <c r="A62" s="50">
        <v>45819</v>
      </c>
      <c r="B62" s="52">
        <f t="shared" si="14"/>
        <v>2</v>
      </c>
      <c r="C62" s="51" t="s">
        <v>73</v>
      </c>
      <c r="D62" s="52" t="s">
        <v>70</v>
      </c>
      <c r="E62" s="53" t="s">
        <v>73</v>
      </c>
    </row>
    <row r="63" spans="1:23" x14ac:dyDescent="0.55000000000000004">
      <c r="A63" s="50">
        <v>45820</v>
      </c>
      <c r="B63" s="52">
        <f t="shared" si="14"/>
        <v>2</v>
      </c>
      <c r="C63" s="51" t="s">
        <v>74</v>
      </c>
      <c r="D63" s="52" t="s">
        <v>70</v>
      </c>
      <c r="E63" s="53" t="s">
        <v>74</v>
      </c>
    </row>
    <row r="64" spans="1:23" x14ac:dyDescent="0.55000000000000004">
      <c r="A64" s="50">
        <v>45821</v>
      </c>
      <c r="B64" s="52">
        <f t="shared" si="14"/>
        <v>2</v>
      </c>
      <c r="C64" s="51" t="s">
        <v>75</v>
      </c>
      <c r="D64" s="52" t="s">
        <v>70</v>
      </c>
      <c r="E64" s="53" t="s">
        <v>75</v>
      </c>
    </row>
    <row r="65" spans="1:5" x14ac:dyDescent="0.55000000000000004">
      <c r="A65" s="50">
        <v>45822</v>
      </c>
      <c r="B65" s="52">
        <f t="shared" si="14"/>
        <v>1</v>
      </c>
      <c r="C65" s="51" t="s">
        <v>76</v>
      </c>
      <c r="D65" s="52" t="s">
        <v>77</v>
      </c>
      <c r="E65" s="53" t="s">
        <v>76</v>
      </c>
    </row>
    <row r="66" spans="1:5" x14ac:dyDescent="0.55000000000000004">
      <c r="A66" s="50">
        <v>45823</v>
      </c>
      <c r="B66" s="52">
        <f t="shared" si="14"/>
        <v>1</v>
      </c>
      <c r="C66" s="51" t="s">
        <v>33</v>
      </c>
      <c r="D66" s="52" t="s">
        <v>77</v>
      </c>
      <c r="E66" s="53" t="s">
        <v>33</v>
      </c>
    </row>
    <row r="67" spans="1:5" x14ac:dyDescent="0.55000000000000004">
      <c r="A67" s="50">
        <v>45824</v>
      </c>
      <c r="B67" s="52">
        <f t="shared" ref="B67:B98" si="18">IF(D67="繁忙料金",1,IF(D67="閑散料金",3,2))</f>
        <v>2</v>
      </c>
      <c r="C67" s="51" t="s">
        <v>31</v>
      </c>
      <c r="D67" s="52" t="s">
        <v>70</v>
      </c>
      <c r="E67" s="53" t="s">
        <v>31</v>
      </c>
    </row>
    <row r="68" spans="1:5" x14ac:dyDescent="0.55000000000000004">
      <c r="A68" s="50">
        <v>45825</v>
      </c>
      <c r="B68" s="52">
        <f t="shared" si="18"/>
        <v>2</v>
      </c>
      <c r="C68" s="51" t="s">
        <v>72</v>
      </c>
      <c r="D68" s="53" t="s">
        <v>70</v>
      </c>
      <c r="E68" s="53" t="s">
        <v>72</v>
      </c>
    </row>
    <row r="69" spans="1:5" x14ac:dyDescent="0.55000000000000004">
      <c r="A69" s="50">
        <v>45826</v>
      </c>
      <c r="B69" s="52">
        <f t="shared" si="18"/>
        <v>2</v>
      </c>
      <c r="C69" s="51" t="s">
        <v>73</v>
      </c>
      <c r="D69" s="52" t="s">
        <v>70</v>
      </c>
      <c r="E69" s="53" t="s">
        <v>73</v>
      </c>
    </row>
    <row r="70" spans="1:5" x14ac:dyDescent="0.55000000000000004">
      <c r="A70" s="50">
        <v>45827</v>
      </c>
      <c r="B70" s="52">
        <f t="shared" si="18"/>
        <v>2</v>
      </c>
      <c r="C70" s="51" t="s">
        <v>74</v>
      </c>
      <c r="D70" s="52" t="s">
        <v>70</v>
      </c>
      <c r="E70" s="53" t="s">
        <v>74</v>
      </c>
    </row>
    <row r="71" spans="1:5" x14ac:dyDescent="0.55000000000000004">
      <c r="A71" s="50">
        <v>45828</v>
      </c>
      <c r="B71" s="52">
        <f t="shared" si="18"/>
        <v>2</v>
      </c>
      <c r="C71" s="51" t="s">
        <v>75</v>
      </c>
      <c r="D71" s="52" t="s">
        <v>70</v>
      </c>
      <c r="E71" s="53" t="s">
        <v>75</v>
      </c>
    </row>
    <row r="72" spans="1:5" x14ac:dyDescent="0.55000000000000004">
      <c r="A72" s="50">
        <v>45829</v>
      </c>
      <c r="B72" s="52">
        <f t="shared" si="18"/>
        <v>1</v>
      </c>
      <c r="C72" s="51" t="s">
        <v>76</v>
      </c>
      <c r="D72" s="52" t="s">
        <v>77</v>
      </c>
      <c r="E72" s="53" t="s">
        <v>76</v>
      </c>
    </row>
    <row r="73" spans="1:5" x14ac:dyDescent="0.55000000000000004">
      <c r="A73" s="50">
        <v>45830</v>
      </c>
      <c r="B73" s="52">
        <f t="shared" si="18"/>
        <v>1</v>
      </c>
      <c r="C73" s="51" t="s">
        <v>33</v>
      </c>
      <c r="D73" s="52" t="s">
        <v>77</v>
      </c>
      <c r="E73" s="53" t="s">
        <v>33</v>
      </c>
    </row>
    <row r="74" spans="1:5" x14ac:dyDescent="0.55000000000000004">
      <c r="A74" s="50">
        <v>45831</v>
      </c>
      <c r="B74" s="52">
        <f t="shared" si="18"/>
        <v>2</v>
      </c>
      <c r="C74" s="51" t="s">
        <v>31</v>
      </c>
      <c r="D74" s="52" t="s">
        <v>70</v>
      </c>
      <c r="E74" s="53" t="s">
        <v>31</v>
      </c>
    </row>
    <row r="75" spans="1:5" x14ac:dyDescent="0.55000000000000004">
      <c r="A75" s="50">
        <v>45832</v>
      </c>
      <c r="B75" s="52">
        <f t="shared" si="18"/>
        <v>2</v>
      </c>
      <c r="C75" s="51" t="s">
        <v>72</v>
      </c>
      <c r="D75" s="53" t="s">
        <v>70</v>
      </c>
      <c r="E75" s="53" t="s">
        <v>72</v>
      </c>
    </row>
    <row r="76" spans="1:5" x14ac:dyDescent="0.55000000000000004">
      <c r="A76" s="50">
        <v>45833</v>
      </c>
      <c r="B76" s="52">
        <f t="shared" si="18"/>
        <v>2</v>
      </c>
      <c r="C76" s="51" t="s">
        <v>73</v>
      </c>
      <c r="D76" s="52" t="s">
        <v>70</v>
      </c>
      <c r="E76" s="53" t="s">
        <v>73</v>
      </c>
    </row>
    <row r="77" spans="1:5" x14ac:dyDescent="0.55000000000000004">
      <c r="A77" s="50">
        <v>45834</v>
      </c>
      <c r="B77" s="52">
        <f t="shared" si="18"/>
        <v>2</v>
      </c>
      <c r="C77" s="51" t="s">
        <v>74</v>
      </c>
      <c r="D77" s="52" t="s">
        <v>70</v>
      </c>
      <c r="E77" s="53" t="s">
        <v>74</v>
      </c>
    </row>
    <row r="78" spans="1:5" x14ac:dyDescent="0.55000000000000004">
      <c r="A78" s="50">
        <v>45835</v>
      </c>
      <c r="B78" s="52">
        <f t="shared" si="18"/>
        <v>2</v>
      </c>
      <c r="C78" s="51" t="s">
        <v>75</v>
      </c>
      <c r="D78" s="52" t="s">
        <v>70</v>
      </c>
      <c r="E78" s="53" t="s">
        <v>75</v>
      </c>
    </row>
    <row r="79" spans="1:5" x14ac:dyDescent="0.55000000000000004">
      <c r="A79" s="50">
        <v>45836</v>
      </c>
      <c r="B79" s="52">
        <f t="shared" si="18"/>
        <v>1</v>
      </c>
      <c r="C79" s="51" t="s">
        <v>76</v>
      </c>
      <c r="D79" s="52" t="s">
        <v>77</v>
      </c>
      <c r="E79" s="53" t="s">
        <v>76</v>
      </c>
    </row>
    <row r="80" spans="1:5" x14ac:dyDescent="0.55000000000000004">
      <c r="A80" s="50">
        <v>45837</v>
      </c>
      <c r="B80" s="52">
        <f t="shared" si="18"/>
        <v>1</v>
      </c>
      <c r="C80" s="51" t="s">
        <v>33</v>
      </c>
      <c r="D80" s="52" t="s">
        <v>77</v>
      </c>
      <c r="E80" s="53" t="s">
        <v>33</v>
      </c>
    </row>
    <row r="81" spans="1:5" x14ac:dyDescent="0.55000000000000004">
      <c r="A81" s="50">
        <v>45838</v>
      </c>
      <c r="B81" s="52">
        <f t="shared" si="18"/>
        <v>2</v>
      </c>
      <c r="C81" s="51" t="s">
        <v>31</v>
      </c>
      <c r="D81" s="53" t="s">
        <v>70</v>
      </c>
      <c r="E81" s="53" t="s">
        <v>31</v>
      </c>
    </row>
    <row r="82" spans="1:5" x14ac:dyDescent="0.55000000000000004">
      <c r="A82" s="50">
        <v>45839</v>
      </c>
      <c r="B82" s="52">
        <f t="shared" si="18"/>
        <v>3</v>
      </c>
      <c r="C82" s="51" t="s">
        <v>72</v>
      </c>
      <c r="D82" s="52" t="s">
        <v>71</v>
      </c>
      <c r="E82" s="53" t="s">
        <v>72</v>
      </c>
    </row>
    <row r="83" spans="1:5" x14ac:dyDescent="0.55000000000000004">
      <c r="A83" s="50">
        <v>45840</v>
      </c>
      <c r="B83" s="52">
        <f t="shared" si="18"/>
        <v>3</v>
      </c>
      <c r="C83" s="51" t="s">
        <v>73</v>
      </c>
      <c r="D83" s="52" t="s">
        <v>71</v>
      </c>
      <c r="E83" s="53" t="s">
        <v>73</v>
      </c>
    </row>
    <row r="84" spans="1:5" x14ac:dyDescent="0.55000000000000004">
      <c r="A84" s="50">
        <v>45841</v>
      </c>
      <c r="B84" s="52">
        <f t="shared" si="18"/>
        <v>3</v>
      </c>
      <c r="C84" s="51" t="s">
        <v>74</v>
      </c>
      <c r="D84" s="52" t="s">
        <v>71</v>
      </c>
      <c r="E84" s="53" t="s">
        <v>74</v>
      </c>
    </row>
    <row r="85" spans="1:5" x14ac:dyDescent="0.55000000000000004">
      <c r="A85" s="50">
        <v>45842</v>
      </c>
      <c r="B85" s="52">
        <f t="shared" si="18"/>
        <v>3</v>
      </c>
      <c r="C85" s="51" t="s">
        <v>75</v>
      </c>
      <c r="D85" s="52" t="s">
        <v>71</v>
      </c>
      <c r="E85" s="53" t="s">
        <v>75</v>
      </c>
    </row>
    <row r="86" spans="1:5" x14ac:dyDescent="0.55000000000000004">
      <c r="A86" s="50">
        <v>45843</v>
      </c>
      <c r="B86" s="52">
        <f t="shared" si="18"/>
        <v>1</v>
      </c>
      <c r="C86" s="51" t="s">
        <v>76</v>
      </c>
      <c r="D86" s="52" t="s">
        <v>77</v>
      </c>
      <c r="E86" s="53" t="s">
        <v>76</v>
      </c>
    </row>
    <row r="87" spans="1:5" x14ac:dyDescent="0.55000000000000004">
      <c r="A87" s="50">
        <v>45844</v>
      </c>
      <c r="B87" s="52">
        <f t="shared" si="18"/>
        <v>1</v>
      </c>
      <c r="C87" s="51" t="s">
        <v>33</v>
      </c>
      <c r="D87" s="52" t="s">
        <v>77</v>
      </c>
      <c r="E87" s="53" t="s">
        <v>33</v>
      </c>
    </row>
    <row r="88" spans="1:5" x14ac:dyDescent="0.55000000000000004">
      <c r="A88" s="50">
        <v>45845</v>
      </c>
      <c r="B88" s="52">
        <f t="shared" si="18"/>
        <v>3</v>
      </c>
      <c r="C88" s="51" t="s">
        <v>31</v>
      </c>
      <c r="D88" s="52" t="s">
        <v>71</v>
      </c>
      <c r="E88" s="53" t="s">
        <v>31</v>
      </c>
    </row>
    <row r="89" spans="1:5" x14ac:dyDescent="0.55000000000000004">
      <c r="A89" s="50">
        <v>45846</v>
      </c>
      <c r="B89" s="52">
        <f t="shared" si="18"/>
        <v>3</v>
      </c>
      <c r="C89" s="51" t="s">
        <v>72</v>
      </c>
      <c r="D89" s="52" t="s">
        <v>71</v>
      </c>
      <c r="E89" s="53" t="s">
        <v>72</v>
      </c>
    </row>
    <row r="90" spans="1:5" x14ac:dyDescent="0.55000000000000004">
      <c r="A90" s="50">
        <v>45847</v>
      </c>
      <c r="B90" s="52">
        <f t="shared" si="18"/>
        <v>3</v>
      </c>
      <c r="C90" s="51" t="s">
        <v>73</v>
      </c>
      <c r="D90" s="52" t="s">
        <v>71</v>
      </c>
      <c r="E90" s="53" t="s">
        <v>73</v>
      </c>
    </row>
    <row r="91" spans="1:5" x14ac:dyDescent="0.55000000000000004">
      <c r="A91" s="50">
        <v>45848</v>
      </c>
      <c r="B91" s="52">
        <f t="shared" si="18"/>
        <v>3</v>
      </c>
      <c r="C91" s="51" t="s">
        <v>74</v>
      </c>
      <c r="D91" s="52" t="s">
        <v>71</v>
      </c>
      <c r="E91" s="53" t="s">
        <v>74</v>
      </c>
    </row>
    <row r="92" spans="1:5" x14ac:dyDescent="0.55000000000000004">
      <c r="A92" s="50">
        <v>45849</v>
      </c>
      <c r="B92" s="52">
        <f t="shared" si="18"/>
        <v>3</v>
      </c>
      <c r="C92" s="51" t="s">
        <v>75</v>
      </c>
      <c r="D92" s="53" t="s">
        <v>71</v>
      </c>
      <c r="E92" s="53" t="s">
        <v>75</v>
      </c>
    </row>
    <row r="93" spans="1:5" x14ac:dyDescent="0.55000000000000004">
      <c r="A93" s="50">
        <v>45850</v>
      </c>
      <c r="B93" s="52">
        <f t="shared" si="18"/>
        <v>1</v>
      </c>
      <c r="C93" s="51" t="s">
        <v>76</v>
      </c>
      <c r="D93" s="52" t="s">
        <v>77</v>
      </c>
      <c r="E93" s="53" t="s">
        <v>76</v>
      </c>
    </row>
    <row r="94" spans="1:5" x14ac:dyDescent="0.55000000000000004">
      <c r="A94" s="50">
        <v>45851</v>
      </c>
      <c r="B94" s="52">
        <f t="shared" si="18"/>
        <v>1</v>
      </c>
      <c r="C94" s="51" t="s">
        <v>33</v>
      </c>
      <c r="D94" s="52" t="s">
        <v>77</v>
      </c>
      <c r="E94" s="53" t="s">
        <v>33</v>
      </c>
    </row>
    <row r="95" spans="1:5" x14ac:dyDescent="0.55000000000000004">
      <c r="A95" s="50">
        <v>45852</v>
      </c>
      <c r="B95" s="52">
        <f t="shared" si="18"/>
        <v>3</v>
      </c>
      <c r="C95" s="51" t="s">
        <v>31</v>
      </c>
      <c r="D95" s="53" t="s">
        <v>71</v>
      </c>
      <c r="E95" s="53" t="s">
        <v>31</v>
      </c>
    </row>
    <row r="96" spans="1:5" x14ac:dyDescent="0.55000000000000004">
      <c r="A96" s="50">
        <v>45853</v>
      </c>
      <c r="B96" s="52">
        <f t="shared" si="18"/>
        <v>3</v>
      </c>
      <c r="C96" s="51" t="s">
        <v>72</v>
      </c>
      <c r="D96" s="52" t="s">
        <v>71</v>
      </c>
      <c r="E96" s="53" t="s">
        <v>72</v>
      </c>
    </row>
    <row r="97" spans="1:5" x14ac:dyDescent="0.55000000000000004">
      <c r="A97" s="50">
        <v>45854</v>
      </c>
      <c r="B97" s="52">
        <f t="shared" si="18"/>
        <v>3</v>
      </c>
      <c r="C97" s="51" t="s">
        <v>73</v>
      </c>
      <c r="D97" s="52" t="s">
        <v>71</v>
      </c>
      <c r="E97" s="53" t="s">
        <v>73</v>
      </c>
    </row>
    <row r="98" spans="1:5" x14ac:dyDescent="0.55000000000000004">
      <c r="A98" s="50">
        <v>45855</v>
      </c>
      <c r="B98" s="52">
        <f t="shared" si="18"/>
        <v>3</v>
      </c>
      <c r="C98" s="51" t="s">
        <v>74</v>
      </c>
      <c r="D98" s="52" t="s">
        <v>71</v>
      </c>
      <c r="E98" s="53" t="s">
        <v>74</v>
      </c>
    </row>
    <row r="99" spans="1:5" x14ac:dyDescent="0.55000000000000004">
      <c r="A99" s="50">
        <v>45856</v>
      </c>
      <c r="B99" s="52">
        <f t="shared" ref="B99:B130" si="19">IF(D99="繁忙料金",1,IF(D99="閑散料金",3,2))</f>
        <v>3</v>
      </c>
      <c r="C99" s="51" t="s">
        <v>75</v>
      </c>
      <c r="D99" s="52" t="s">
        <v>71</v>
      </c>
      <c r="E99" s="53" t="s">
        <v>75</v>
      </c>
    </row>
    <row r="100" spans="1:5" x14ac:dyDescent="0.55000000000000004">
      <c r="A100" s="50">
        <v>45857</v>
      </c>
      <c r="B100" s="52">
        <f t="shared" si="19"/>
        <v>1</v>
      </c>
      <c r="C100" s="51" t="s">
        <v>76</v>
      </c>
      <c r="D100" s="52" t="s">
        <v>77</v>
      </c>
      <c r="E100" s="53" t="s">
        <v>76</v>
      </c>
    </row>
    <row r="101" spans="1:5" x14ac:dyDescent="0.55000000000000004">
      <c r="A101" s="50">
        <v>45858</v>
      </c>
      <c r="B101" s="52">
        <f t="shared" si="19"/>
        <v>1</v>
      </c>
      <c r="C101" s="51" t="s">
        <v>33</v>
      </c>
      <c r="D101" s="52" t="s">
        <v>77</v>
      </c>
      <c r="E101" s="53" t="s">
        <v>33</v>
      </c>
    </row>
    <row r="102" spans="1:5" x14ac:dyDescent="0.55000000000000004">
      <c r="A102" s="50">
        <v>45859</v>
      </c>
      <c r="B102" s="52">
        <f t="shared" si="19"/>
        <v>1</v>
      </c>
      <c r="C102" s="51" t="s">
        <v>31</v>
      </c>
      <c r="D102" s="52" t="s">
        <v>77</v>
      </c>
      <c r="E102" s="53" t="s">
        <v>88</v>
      </c>
    </row>
    <row r="103" spans="1:5" x14ac:dyDescent="0.55000000000000004">
      <c r="A103" s="50">
        <v>45860</v>
      </c>
      <c r="B103" s="52">
        <f t="shared" si="19"/>
        <v>3</v>
      </c>
      <c r="C103" s="51" t="s">
        <v>72</v>
      </c>
      <c r="D103" s="52" t="s">
        <v>71</v>
      </c>
      <c r="E103" s="53" t="s">
        <v>72</v>
      </c>
    </row>
    <row r="104" spans="1:5" x14ac:dyDescent="0.55000000000000004">
      <c r="A104" s="50">
        <v>45861</v>
      </c>
      <c r="B104" s="52">
        <f t="shared" si="19"/>
        <v>3</v>
      </c>
      <c r="C104" s="51" t="s">
        <v>73</v>
      </c>
      <c r="D104" s="52" t="s">
        <v>71</v>
      </c>
      <c r="E104" s="53" t="s">
        <v>73</v>
      </c>
    </row>
    <row r="105" spans="1:5" x14ac:dyDescent="0.55000000000000004">
      <c r="A105" s="50">
        <v>45862</v>
      </c>
      <c r="B105" s="52">
        <f t="shared" si="19"/>
        <v>3</v>
      </c>
      <c r="C105" s="51" t="s">
        <v>74</v>
      </c>
      <c r="D105" s="52" t="s">
        <v>71</v>
      </c>
      <c r="E105" s="53" t="s">
        <v>74</v>
      </c>
    </row>
    <row r="106" spans="1:5" x14ac:dyDescent="0.55000000000000004">
      <c r="A106" s="50">
        <v>45863</v>
      </c>
      <c r="B106" s="52">
        <f t="shared" si="19"/>
        <v>3</v>
      </c>
      <c r="C106" s="51" t="s">
        <v>75</v>
      </c>
      <c r="D106" s="52" t="s">
        <v>71</v>
      </c>
      <c r="E106" s="53" t="s">
        <v>75</v>
      </c>
    </row>
    <row r="107" spans="1:5" x14ac:dyDescent="0.55000000000000004">
      <c r="A107" s="50">
        <v>45864</v>
      </c>
      <c r="B107" s="52">
        <f t="shared" si="19"/>
        <v>1</v>
      </c>
      <c r="C107" s="51" t="s">
        <v>76</v>
      </c>
      <c r="D107" s="52" t="s">
        <v>77</v>
      </c>
      <c r="E107" s="53" t="s">
        <v>76</v>
      </c>
    </row>
    <row r="108" spans="1:5" x14ac:dyDescent="0.55000000000000004">
      <c r="A108" s="50">
        <v>45865</v>
      </c>
      <c r="B108" s="52">
        <f t="shared" si="19"/>
        <v>1</v>
      </c>
      <c r="C108" s="51" t="s">
        <v>33</v>
      </c>
      <c r="D108" s="52" t="s">
        <v>77</v>
      </c>
      <c r="E108" s="53" t="s">
        <v>33</v>
      </c>
    </row>
    <row r="109" spans="1:5" x14ac:dyDescent="0.55000000000000004">
      <c r="A109" s="50">
        <v>45866</v>
      </c>
      <c r="B109" s="52">
        <f t="shared" si="19"/>
        <v>3</v>
      </c>
      <c r="C109" s="51" t="s">
        <v>31</v>
      </c>
      <c r="D109" s="52" t="s">
        <v>71</v>
      </c>
      <c r="E109" s="53" t="s">
        <v>31</v>
      </c>
    </row>
    <row r="110" spans="1:5" x14ac:dyDescent="0.55000000000000004">
      <c r="A110" s="50">
        <v>45867</v>
      </c>
      <c r="B110" s="52">
        <f t="shared" si="19"/>
        <v>3</v>
      </c>
      <c r="C110" s="51" t="s">
        <v>72</v>
      </c>
      <c r="D110" s="52" t="s">
        <v>71</v>
      </c>
      <c r="E110" s="53" t="s">
        <v>72</v>
      </c>
    </row>
    <row r="111" spans="1:5" x14ac:dyDescent="0.55000000000000004">
      <c r="A111" s="50">
        <v>45868</v>
      </c>
      <c r="B111" s="52">
        <f t="shared" si="19"/>
        <v>3</v>
      </c>
      <c r="C111" s="51" t="s">
        <v>73</v>
      </c>
      <c r="D111" s="52" t="s">
        <v>71</v>
      </c>
      <c r="E111" s="53" t="s">
        <v>73</v>
      </c>
    </row>
    <row r="112" spans="1:5" x14ac:dyDescent="0.55000000000000004">
      <c r="A112" s="50">
        <v>45869</v>
      </c>
      <c r="B112" s="52">
        <f t="shared" si="19"/>
        <v>3</v>
      </c>
      <c r="C112" s="51" t="s">
        <v>74</v>
      </c>
      <c r="D112" s="52" t="s">
        <v>71</v>
      </c>
      <c r="E112" s="53" t="s">
        <v>74</v>
      </c>
    </row>
    <row r="113" spans="1:5" x14ac:dyDescent="0.55000000000000004">
      <c r="A113" s="50">
        <v>45870</v>
      </c>
      <c r="B113" s="52">
        <f t="shared" si="19"/>
        <v>3</v>
      </c>
      <c r="C113" s="51" t="s">
        <v>75</v>
      </c>
      <c r="D113" s="52" t="s">
        <v>71</v>
      </c>
      <c r="E113" s="53" t="s">
        <v>75</v>
      </c>
    </row>
    <row r="114" spans="1:5" x14ac:dyDescent="0.55000000000000004">
      <c r="A114" s="50">
        <v>45871</v>
      </c>
      <c r="B114" s="52">
        <f t="shared" si="19"/>
        <v>1</v>
      </c>
      <c r="C114" s="51" t="s">
        <v>76</v>
      </c>
      <c r="D114" s="53" t="s">
        <v>77</v>
      </c>
      <c r="E114" s="53" t="s">
        <v>76</v>
      </c>
    </row>
    <row r="115" spans="1:5" x14ac:dyDescent="0.55000000000000004">
      <c r="A115" s="50">
        <v>45872</v>
      </c>
      <c r="B115" s="52">
        <f t="shared" si="19"/>
        <v>1</v>
      </c>
      <c r="C115" s="51" t="s">
        <v>33</v>
      </c>
      <c r="D115" s="53" t="s">
        <v>77</v>
      </c>
      <c r="E115" s="53" t="s">
        <v>33</v>
      </c>
    </row>
    <row r="116" spans="1:5" x14ac:dyDescent="0.55000000000000004">
      <c r="A116" s="50">
        <v>45873</v>
      </c>
      <c r="B116" s="52">
        <f t="shared" si="19"/>
        <v>3</v>
      </c>
      <c r="C116" s="51" t="s">
        <v>31</v>
      </c>
      <c r="D116" s="52" t="s">
        <v>71</v>
      </c>
      <c r="E116" s="53" t="s">
        <v>31</v>
      </c>
    </row>
    <row r="117" spans="1:5" x14ac:dyDescent="0.55000000000000004">
      <c r="A117" s="50">
        <v>45874</v>
      </c>
      <c r="B117" s="52">
        <f t="shared" si="19"/>
        <v>3</v>
      </c>
      <c r="C117" s="51" t="s">
        <v>72</v>
      </c>
      <c r="D117" s="52" t="s">
        <v>71</v>
      </c>
      <c r="E117" s="53" t="s">
        <v>72</v>
      </c>
    </row>
    <row r="118" spans="1:5" x14ac:dyDescent="0.55000000000000004">
      <c r="A118" s="50">
        <v>45875</v>
      </c>
      <c r="B118" s="52">
        <f t="shared" si="19"/>
        <v>3</v>
      </c>
      <c r="C118" s="51" t="s">
        <v>73</v>
      </c>
      <c r="D118" s="52" t="s">
        <v>71</v>
      </c>
      <c r="E118" s="53" t="s">
        <v>73</v>
      </c>
    </row>
    <row r="119" spans="1:5" x14ac:dyDescent="0.55000000000000004">
      <c r="A119" s="50">
        <v>45876</v>
      </c>
      <c r="B119" s="52">
        <f t="shared" si="19"/>
        <v>3</v>
      </c>
      <c r="C119" s="51" t="s">
        <v>74</v>
      </c>
      <c r="D119" s="52" t="s">
        <v>71</v>
      </c>
      <c r="E119" s="53" t="s">
        <v>74</v>
      </c>
    </row>
    <row r="120" spans="1:5" x14ac:dyDescent="0.55000000000000004">
      <c r="A120" s="50">
        <v>45877</v>
      </c>
      <c r="B120" s="52">
        <f t="shared" si="19"/>
        <v>3</v>
      </c>
      <c r="C120" s="51" t="s">
        <v>75</v>
      </c>
      <c r="D120" s="53" t="s">
        <v>71</v>
      </c>
      <c r="E120" s="53" t="s">
        <v>75</v>
      </c>
    </row>
    <row r="121" spans="1:5" x14ac:dyDescent="0.55000000000000004">
      <c r="A121" s="50">
        <v>45878</v>
      </c>
      <c r="B121" s="52">
        <f t="shared" si="19"/>
        <v>1</v>
      </c>
      <c r="C121" s="51" t="s">
        <v>76</v>
      </c>
      <c r="D121" s="52" t="s">
        <v>77</v>
      </c>
      <c r="E121" s="53" t="s">
        <v>89</v>
      </c>
    </row>
    <row r="122" spans="1:5" x14ac:dyDescent="0.55000000000000004">
      <c r="A122" s="50">
        <v>45879</v>
      </c>
      <c r="B122" s="52">
        <f t="shared" si="19"/>
        <v>1</v>
      </c>
      <c r="C122" s="51" t="s">
        <v>33</v>
      </c>
      <c r="D122" s="52" t="s">
        <v>77</v>
      </c>
      <c r="E122" s="53" t="s">
        <v>90</v>
      </c>
    </row>
    <row r="123" spans="1:5" x14ac:dyDescent="0.55000000000000004">
      <c r="A123" s="50">
        <v>45880</v>
      </c>
      <c r="B123" s="52">
        <f t="shared" si="19"/>
        <v>1</v>
      </c>
      <c r="C123" s="51" t="s">
        <v>31</v>
      </c>
      <c r="D123" s="52" t="s">
        <v>77</v>
      </c>
      <c r="E123" s="53" t="s">
        <v>91</v>
      </c>
    </row>
    <row r="124" spans="1:5" x14ac:dyDescent="0.55000000000000004">
      <c r="A124" s="50">
        <v>45881</v>
      </c>
      <c r="B124" s="52">
        <f t="shared" si="19"/>
        <v>1</v>
      </c>
      <c r="C124" s="51" t="s">
        <v>72</v>
      </c>
      <c r="D124" s="53" t="s">
        <v>77</v>
      </c>
      <c r="E124" s="53" t="s">
        <v>92</v>
      </c>
    </row>
    <row r="125" spans="1:5" x14ac:dyDescent="0.55000000000000004">
      <c r="A125" s="50">
        <v>45882</v>
      </c>
      <c r="B125" s="52">
        <f t="shared" si="19"/>
        <v>1</v>
      </c>
      <c r="C125" s="51" t="s">
        <v>73</v>
      </c>
      <c r="D125" s="53" t="s">
        <v>77</v>
      </c>
      <c r="E125" s="53" t="s">
        <v>93</v>
      </c>
    </row>
    <row r="126" spans="1:5" x14ac:dyDescent="0.55000000000000004">
      <c r="A126" s="50">
        <v>45883</v>
      </c>
      <c r="B126" s="52">
        <f t="shared" si="19"/>
        <v>1</v>
      </c>
      <c r="C126" s="51" t="s">
        <v>74</v>
      </c>
      <c r="D126" s="53" t="s">
        <v>77</v>
      </c>
      <c r="E126" s="53" t="s">
        <v>94</v>
      </c>
    </row>
    <row r="127" spans="1:5" x14ac:dyDescent="0.55000000000000004">
      <c r="A127" s="50">
        <v>45884</v>
      </c>
      <c r="B127" s="52">
        <f t="shared" si="19"/>
        <v>1</v>
      </c>
      <c r="C127" s="51" t="s">
        <v>75</v>
      </c>
      <c r="D127" s="53" t="s">
        <v>77</v>
      </c>
      <c r="E127" s="53" t="s">
        <v>95</v>
      </c>
    </row>
    <row r="128" spans="1:5" x14ac:dyDescent="0.55000000000000004">
      <c r="A128" s="50">
        <v>45885</v>
      </c>
      <c r="B128" s="52">
        <f t="shared" si="19"/>
        <v>1</v>
      </c>
      <c r="C128" s="51" t="s">
        <v>76</v>
      </c>
      <c r="D128" s="52" t="s">
        <v>77</v>
      </c>
      <c r="E128" s="53" t="s">
        <v>89</v>
      </c>
    </row>
    <row r="129" spans="1:5" x14ac:dyDescent="0.55000000000000004">
      <c r="A129" s="50">
        <v>45886</v>
      </c>
      <c r="B129" s="52">
        <f t="shared" si="19"/>
        <v>1</v>
      </c>
      <c r="C129" s="51" t="s">
        <v>33</v>
      </c>
      <c r="D129" s="52" t="s">
        <v>77</v>
      </c>
      <c r="E129" s="53" t="s">
        <v>90</v>
      </c>
    </row>
    <row r="130" spans="1:5" x14ac:dyDescent="0.55000000000000004">
      <c r="A130" s="50">
        <v>45887</v>
      </c>
      <c r="B130" s="52">
        <f t="shared" si="19"/>
        <v>2</v>
      </c>
      <c r="C130" s="51" t="s">
        <v>31</v>
      </c>
      <c r="D130" s="52" t="s">
        <v>70</v>
      </c>
      <c r="E130" s="53" t="s">
        <v>31</v>
      </c>
    </row>
    <row r="131" spans="1:5" x14ac:dyDescent="0.55000000000000004">
      <c r="A131" s="50">
        <v>45888</v>
      </c>
      <c r="B131" s="52">
        <f t="shared" ref="B131:B162" si="20">IF(D131="繁忙料金",1,IF(D131="閑散料金",3,2))</f>
        <v>2</v>
      </c>
      <c r="C131" s="51" t="s">
        <v>72</v>
      </c>
      <c r="D131" s="52" t="s">
        <v>70</v>
      </c>
      <c r="E131" s="53" t="s">
        <v>72</v>
      </c>
    </row>
    <row r="132" spans="1:5" x14ac:dyDescent="0.55000000000000004">
      <c r="A132" s="50">
        <v>45889</v>
      </c>
      <c r="B132" s="52">
        <f t="shared" si="20"/>
        <v>2</v>
      </c>
      <c r="C132" s="51" t="s">
        <v>73</v>
      </c>
      <c r="D132" s="52" t="s">
        <v>70</v>
      </c>
      <c r="E132" s="53" t="s">
        <v>73</v>
      </c>
    </row>
    <row r="133" spans="1:5" x14ac:dyDescent="0.55000000000000004">
      <c r="A133" s="50">
        <v>45890</v>
      </c>
      <c r="B133" s="52">
        <f t="shared" si="20"/>
        <v>2</v>
      </c>
      <c r="C133" s="51" t="s">
        <v>74</v>
      </c>
      <c r="D133" s="52" t="s">
        <v>70</v>
      </c>
      <c r="E133" s="53" t="s">
        <v>74</v>
      </c>
    </row>
    <row r="134" spans="1:5" x14ac:dyDescent="0.55000000000000004">
      <c r="A134" s="50">
        <v>45891</v>
      </c>
      <c r="B134" s="52">
        <f t="shared" si="20"/>
        <v>2</v>
      </c>
      <c r="C134" s="51" t="s">
        <v>75</v>
      </c>
      <c r="D134" s="52" t="s">
        <v>70</v>
      </c>
      <c r="E134" s="53" t="s">
        <v>75</v>
      </c>
    </row>
    <row r="135" spans="1:5" x14ac:dyDescent="0.55000000000000004">
      <c r="A135" s="50">
        <v>45892</v>
      </c>
      <c r="B135" s="52">
        <f t="shared" si="20"/>
        <v>1</v>
      </c>
      <c r="C135" s="51" t="s">
        <v>76</v>
      </c>
      <c r="D135" s="52" t="s">
        <v>77</v>
      </c>
      <c r="E135" s="53" t="s">
        <v>76</v>
      </c>
    </row>
    <row r="136" spans="1:5" x14ac:dyDescent="0.55000000000000004">
      <c r="A136" s="50">
        <v>45893</v>
      </c>
      <c r="B136" s="52">
        <f t="shared" si="20"/>
        <v>1</v>
      </c>
      <c r="C136" s="51" t="s">
        <v>33</v>
      </c>
      <c r="D136" s="52" t="s">
        <v>77</v>
      </c>
      <c r="E136" s="53" t="s">
        <v>33</v>
      </c>
    </row>
    <row r="137" spans="1:5" x14ac:dyDescent="0.55000000000000004">
      <c r="A137" s="50">
        <v>45894</v>
      </c>
      <c r="B137" s="52">
        <f t="shared" si="20"/>
        <v>2</v>
      </c>
      <c r="C137" s="51" t="s">
        <v>31</v>
      </c>
      <c r="D137" s="52" t="s">
        <v>70</v>
      </c>
      <c r="E137" s="53" t="s">
        <v>31</v>
      </c>
    </row>
    <row r="138" spans="1:5" x14ac:dyDescent="0.55000000000000004">
      <c r="A138" s="50">
        <v>45895</v>
      </c>
      <c r="B138" s="52">
        <f t="shared" si="20"/>
        <v>2</v>
      </c>
      <c r="C138" s="51" t="s">
        <v>72</v>
      </c>
      <c r="D138" s="52" t="s">
        <v>70</v>
      </c>
      <c r="E138" s="53" t="s">
        <v>72</v>
      </c>
    </row>
    <row r="139" spans="1:5" x14ac:dyDescent="0.55000000000000004">
      <c r="A139" s="50">
        <v>45896</v>
      </c>
      <c r="B139" s="52">
        <f t="shared" si="20"/>
        <v>2</v>
      </c>
      <c r="C139" s="51" t="s">
        <v>73</v>
      </c>
      <c r="D139" s="52" t="s">
        <v>70</v>
      </c>
      <c r="E139" s="53" t="s">
        <v>73</v>
      </c>
    </row>
    <row r="140" spans="1:5" x14ac:dyDescent="0.55000000000000004">
      <c r="A140" s="50">
        <v>45897</v>
      </c>
      <c r="B140" s="52">
        <f t="shared" si="20"/>
        <v>2</v>
      </c>
      <c r="C140" s="51" t="s">
        <v>74</v>
      </c>
      <c r="D140" s="52" t="s">
        <v>70</v>
      </c>
      <c r="E140" s="53" t="s">
        <v>74</v>
      </c>
    </row>
    <row r="141" spans="1:5" x14ac:dyDescent="0.55000000000000004">
      <c r="A141" s="50">
        <v>45898</v>
      </c>
      <c r="B141" s="52">
        <f t="shared" si="20"/>
        <v>2</v>
      </c>
      <c r="C141" s="51" t="s">
        <v>75</v>
      </c>
      <c r="D141" s="52" t="s">
        <v>70</v>
      </c>
      <c r="E141" s="53" t="s">
        <v>75</v>
      </c>
    </row>
    <row r="142" spans="1:5" x14ac:dyDescent="0.55000000000000004">
      <c r="A142" s="50">
        <v>45899</v>
      </c>
      <c r="B142" s="52">
        <f t="shared" si="20"/>
        <v>1</v>
      </c>
      <c r="C142" s="51" t="s">
        <v>76</v>
      </c>
      <c r="D142" s="52" t="s">
        <v>77</v>
      </c>
      <c r="E142" s="53" t="s">
        <v>76</v>
      </c>
    </row>
    <row r="143" spans="1:5" x14ac:dyDescent="0.55000000000000004">
      <c r="A143" s="50">
        <v>45900</v>
      </c>
      <c r="B143" s="52">
        <f t="shared" si="20"/>
        <v>1</v>
      </c>
      <c r="C143" s="51" t="s">
        <v>33</v>
      </c>
      <c r="D143" s="52" t="s">
        <v>77</v>
      </c>
      <c r="E143" s="53" t="s">
        <v>33</v>
      </c>
    </row>
    <row r="144" spans="1:5" x14ac:dyDescent="0.55000000000000004">
      <c r="A144" s="50">
        <v>45901</v>
      </c>
      <c r="B144" s="52">
        <f t="shared" si="20"/>
        <v>2</v>
      </c>
      <c r="C144" s="51" t="s">
        <v>31</v>
      </c>
      <c r="D144" s="53" t="s">
        <v>70</v>
      </c>
      <c r="E144" s="53" t="s">
        <v>31</v>
      </c>
    </row>
    <row r="145" spans="1:5" x14ac:dyDescent="0.55000000000000004">
      <c r="A145" s="50">
        <v>45902</v>
      </c>
      <c r="B145" s="52">
        <f t="shared" si="20"/>
        <v>2</v>
      </c>
      <c r="C145" s="51" t="s">
        <v>72</v>
      </c>
      <c r="D145" s="53" t="s">
        <v>70</v>
      </c>
      <c r="E145" s="53" t="s">
        <v>72</v>
      </c>
    </row>
    <row r="146" spans="1:5" x14ac:dyDescent="0.55000000000000004">
      <c r="A146" s="50">
        <v>45903</v>
      </c>
      <c r="B146" s="52">
        <f t="shared" si="20"/>
        <v>2</v>
      </c>
      <c r="C146" s="51" t="s">
        <v>73</v>
      </c>
      <c r="D146" s="53" t="s">
        <v>70</v>
      </c>
      <c r="E146" s="53" t="s">
        <v>73</v>
      </c>
    </row>
    <row r="147" spans="1:5" x14ac:dyDescent="0.55000000000000004">
      <c r="A147" s="50">
        <v>45904</v>
      </c>
      <c r="B147" s="52">
        <f t="shared" si="20"/>
        <v>2</v>
      </c>
      <c r="C147" s="51" t="s">
        <v>74</v>
      </c>
      <c r="D147" s="53" t="s">
        <v>70</v>
      </c>
      <c r="E147" s="53" t="s">
        <v>74</v>
      </c>
    </row>
    <row r="148" spans="1:5" x14ac:dyDescent="0.55000000000000004">
      <c r="A148" s="50">
        <v>45905</v>
      </c>
      <c r="B148" s="52">
        <f t="shared" si="20"/>
        <v>2</v>
      </c>
      <c r="C148" s="51" t="s">
        <v>75</v>
      </c>
      <c r="D148" s="53" t="s">
        <v>70</v>
      </c>
      <c r="E148" s="53" t="s">
        <v>75</v>
      </c>
    </row>
    <row r="149" spans="1:5" x14ac:dyDescent="0.55000000000000004">
      <c r="A149" s="50">
        <v>45906</v>
      </c>
      <c r="B149" s="52">
        <f t="shared" si="20"/>
        <v>1</v>
      </c>
      <c r="C149" s="51" t="s">
        <v>76</v>
      </c>
      <c r="D149" s="53" t="s">
        <v>77</v>
      </c>
      <c r="E149" s="53" t="s">
        <v>76</v>
      </c>
    </row>
    <row r="150" spans="1:5" x14ac:dyDescent="0.55000000000000004">
      <c r="A150" s="50">
        <v>45907</v>
      </c>
      <c r="B150" s="52">
        <f t="shared" si="20"/>
        <v>1</v>
      </c>
      <c r="C150" s="51" t="s">
        <v>33</v>
      </c>
      <c r="D150" s="53" t="s">
        <v>77</v>
      </c>
      <c r="E150" s="53" t="s">
        <v>33</v>
      </c>
    </row>
    <row r="151" spans="1:5" x14ac:dyDescent="0.55000000000000004">
      <c r="A151" s="50">
        <v>45908</v>
      </c>
      <c r="B151" s="52">
        <f t="shared" si="20"/>
        <v>2</v>
      </c>
      <c r="C151" s="51" t="s">
        <v>31</v>
      </c>
      <c r="D151" s="53" t="s">
        <v>70</v>
      </c>
      <c r="E151" s="53" t="s">
        <v>31</v>
      </c>
    </row>
    <row r="152" spans="1:5" x14ac:dyDescent="0.55000000000000004">
      <c r="A152" s="50">
        <v>45909</v>
      </c>
      <c r="B152" s="52">
        <f t="shared" si="20"/>
        <v>2</v>
      </c>
      <c r="C152" s="51" t="s">
        <v>72</v>
      </c>
      <c r="D152" s="53" t="s">
        <v>70</v>
      </c>
      <c r="E152" s="53" t="s">
        <v>72</v>
      </c>
    </row>
    <row r="153" spans="1:5" x14ac:dyDescent="0.55000000000000004">
      <c r="A153" s="50">
        <v>45910</v>
      </c>
      <c r="B153" s="52">
        <f t="shared" si="20"/>
        <v>2</v>
      </c>
      <c r="C153" s="51" t="s">
        <v>73</v>
      </c>
      <c r="D153" s="52" t="s">
        <v>70</v>
      </c>
      <c r="E153" s="53" t="s">
        <v>73</v>
      </c>
    </row>
    <row r="154" spans="1:5" x14ac:dyDescent="0.55000000000000004">
      <c r="A154" s="50">
        <v>45911</v>
      </c>
      <c r="B154" s="52">
        <f t="shared" si="20"/>
        <v>2</v>
      </c>
      <c r="C154" s="51" t="s">
        <v>74</v>
      </c>
      <c r="D154" s="52" t="s">
        <v>70</v>
      </c>
      <c r="E154" s="53" t="s">
        <v>74</v>
      </c>
    </row>
    <row r="155" spans="1:5" x14ac:dyDescent="0.55000000000000004">
      <c r="A155" s="50">
        <v>45912</v>
      </c>
      <c r="B155" s="52">
        <f t="shared" si="20"/>
        <v>2</v>
      </c>
      <c r="C155" s="51" t="s">
        <v>75</v>
      </c>
      <c r="D155" s="52" t="s">
        <v>70</v>
      </c>
      <c r="E155" s="53" t="s">
        <v>75</v>
      </c>
    </row>
    <row r="156" spans="1:5" x14ac:dyDescent="0.55000000000000004">
      <c r="A156" s="50">
        <v>45913</v>
      </c>
      <c r="B156" s="52">
        <f t="shared" si="20"/>
        <v>1</v>
      </c>
      <c r="C156" s="51" t="s">
        <v>76</v>
      </c>
      <c r="D156" s="52" t="s">
        <v>77</v>
      </c>
      <c r="E156" s="53" t="s">
        <v>76</v>
      </c>
    </row>
    <row r="157" spans="1:5" x14ac:dyDescent="0.55000000000000004">
      <c r="A157" s="50">
        <v>45914</v>
      </c>
      <c r="B157" s="52">
        <f t="shared" si="20"/>
        <v>1</v>
      </c>
      <c r="C157" s="51" t="s">
        <v>33</v>
      </c>
      <c r="D157" s="52" t="s">
        <v>77</v>
      </c>
      <c r="E157" s="53" t="s">
        <v>33</v>
      </c>
    </row>
    <row r="158" spans="1:5" x14ac:dyDescent="0.55000000000000004">
      <c r="A158" s="50">
        <v>45915</v>
      </c>
      <c r="B158" s="52">
        <f t="shared" si="20"/>
        <v>1</v>
      </c>
      <c r="C158" s="51" t="s">
        <v>31</v>
      </c>
      <c r="D158" s="52" t="s">
        <v>77</v>
      </c>
      <c r="E158" s="53" t="s">
        <v>88</v>
      </c>
    </row>
    <row r="159" spans="1:5" x14ac:dyDescent="0.55000000000000004">
      <c r="A159" s="50">
        <v>45916</v>
      </c>
      <c r="B159" s="52">
        <f t="shared" si="20"/>
        <v>2</v>
      </c>
      <c r="C159" s="51" t="s">
        <v>72</v>
      </c>
      <c r="D159" s="52" t="s">
        <v>70</v>
      </c>
      <c r="E159" s="53" t="s">
        <v>72</v>
      </c>
    </row>
    <row r="160" spans="1:5" x14ac:dyDescent="0.55000000000000004">
      <c r="A160" s="50">
        <v>45917</v>
      </c>
      <c r="B160" s="52">
        <f t="shared" si="20"/>
        <v>2</v>
      </c>
      <c r="C160" s="51" t="s">
        <v>73</v>
      </c>
      <c r="D160" s="53" t="s">
        <v>70</v>
      </c>
      <c r="E160" s="53" t="s">
        <v>73</v>
      </c>
    </row>
    <row r="161" spans="1:5" x14ac:dyDescent="0.55000000000000004">
      <c r="A161" s="50">
        <v>45918</v>
      </c>
      <c r="B161" s="52">
        <f t="shared" si="20"/>
        <v>2</v>
      </c>
      <c r="C161" s="51" t="s">
        <v>74</v>
      </c>
      <c r="D161" s="52" t="s">
        <v>70</v>
      </c>
      <c r="E161" s="53" t="s">
        <v>74</v>
      </c>
    </row>
    <row r="162" spans="1:5" x14ac:dyDescent="0.55000000000000004">
      <c r="A162" s="50">
        <v>45919</v>
      </c>
      <c r="B162" s="52">
        <f t="shared" si="20"/>
        <v>2</v>
      </c>
      <c r="C162" s="51" t="s">
        <v>75</v>
      </c>
      <c r="D162" s="52" t="s">
        <v>70</v>
      </c>
      <c r="E162" s="53" t="s">
        <v>75</v>
      </c>
    </row>
    <row r="163" spans="1:5" x14ac:dyDescent="0.55000000000000004">
      <c r="A163" s="50">
        <v>45920</v>
      </c>
      <c r="B163" s="52">
        <f t="shared" ref="B163:B186" si="21">IF(D163="繁忙料金",1,IF(D163="閑散料金",3,2))</f>
        <v>1</v>
      </c>
      <c r="C163" s="51" t="s">
        <v>76</v>
      </c>
      <c r="D163" s="52" t="s">
        <v>77</v>
      </c>
      <c r="E163" s="53" t="s">
        <v>76</v>
      </c>
    </row>
    <row r="164" spans="1:5" x14ac:dyDescent="0.55000000000000004">
      <c r="A164" s="50">
        <v>45921</v>
      </c>
      <c r="B164" s="52">
        <f t="shared" si="21"/>
        <v>1</v>
      </c>
      <c r="C164" s="51" t="s">
        <v>33</v>
      </c>
      <c r="D164" s="52" t="s">
        <v>77</v>
      </c>
      <c r="E164" s="53" t="s">
        <v>33</v>
      </c>
    </row>
    <row r="165" spans="1:5" x14ac:dyDescent="0.55000000000000004">
      <c r="A165" s="50">
        <v>45922</v>
      </c>
      <c r="B165" s="52">
        <f t="shared" si="21"/>
        <v>2</v>
      </c>
      <c r="C165" s="51" t="s">
        <v>31</v>
      </c>
      <c r="D165" s="52" t="s">
        <v>70</v>
      </c>
      <c r="E165" s="53" t="s">
        <v>31</v>
      </c>
    </row>
    <row r="166" spans="1:5" x14ac:dyDescent="0.55000000000000004">
      <c r="A166" s="50">
        <v>45923</v>
      </c>
      <c r="B166" s="52">
        <f t="shared" si="21"/>
        <v>1</v>
      </c>
      <c r="C166" s="51" t="s">
        <v>72</v>
      </c>
      <c r="D166" s="52" t="s">
        <v>77</v>
      </c>
      <c r="E166" s="53" t="s">
        <v>96</v>
      </c>
    </row>
    <row r="167" spans="1:5" x14ac:dyDescent="0.55000000000000004">
      <c r="A167" s="50">
        <v>45924</v>
      </c>
      <c r="B167" s="52">
        <f t="shared" si="21"/>
        <v>2</v>
      </c>
      <c r="C167" s="51" t="s">
        <v>73</v>
      </c>
      <c r="D167" s="52" t="s">
        <v>70</v>
      </c>
      <c r="E167" s="53" t="s">
        <v>73</v>
      </c>
    </row>
    <row r="168" spans="1:5" x14ac:dyDescent="0.55000000000000004">
      <c r="A168" s="50">
        <v>45925</v>
      </c>
      <c r="B168" s="52">
        <f t="shared" si="21"/>
        <v>2</v>
      </c>
      <c r="C168" s="51" t="s">
        <v>74</v>
      </c>
      <c r="D168" s="52" t="s">
        <v>70</v>
      </c>
      <c r="E168" s="53" t="s">
        <v>74</v>
      </c>
    </row>
    <row r="169" spans="1:5" x14ac:dyDescent="0.55000000000000004">
      <c r="A169" s="50">
        <v>45926</v>
      </c>
      <c r="B169" s="52">
        <f t="shared" si="21"/>
        <v>2</v>
      </c>
      <c r="C169" s="51" t="s">
        <v>75</v>
      </c>
      <c r="D169" s="52" t="s">
        <v>70</v>
      </c>
      <c r="E169" s="53" t="s">
        <v>75</v>
      </c>
    </row>
    <row r="170" spans="1:5" x14ac:dyDescent="0.55000000000000004">
      <c r="A170" s="50">
        <v>45927</v>
      </c>
      <c r="B170" s="52">
        <f t="shared" si="21"/>
        <v>1</v>
      </c>
      <c r="C170" s="51" t="s">
        <v>76</v>
      </c>
      <c r="D170" s="52" t="s">
        <v>77</v>
      </c>
      <c r="E170" s="53" t="s">
        <v>76</v>
      </c>
    </row>
    <row r="171" spans="1:5" x14ac:dyDescent="0.55000000000000004">
      <c r="A171" s="50">
        <v>45928</v>
      </c>
      <c r="B171" s="52">
        <f t="shared" si="21"/>
        <v>1</v>
      </c>
      <c r="C171" s="51" t="s">
        <v>33</v>
      </c>
      <c r="D171" s="52" t="s">
        <v>77</v>
      </c>
      <c r="E171" s="53" t="s">
        <v>33</v>
      </c>
    </row>
    <row r="172" spans="1:5" x14ac:dyDescent="0.55000000000000004">
      <c r="A172" s="50">
        <v>45929</v>
      </c>
      <c r="B172" s="52">
        <f t="shared" si="21"/>
        <v>2</v>
      </c>
      <c r="C172" s="51" t="s">
        <v>31</v>
      </c>
      <c r="D172" s="52" t="s">
        <v>70</v>
      </c>
      <c r="E172" s="53" t="s">
        <v>31</v>
      </c>
    </row>
    <row r="173" spans="1:5" x14ac:dyDescent="0.55000000000000004">
      <c r="A173" s="50">
        <v>45930</v>
      </c>
      <c r="B173" s="52">
        <f t="shared" si="21"/>
        <v>2</v>
      </c>
      <c r="C173" s="51" t="s">
        <v>72</v>
      </c>
      <c r="D173" s="52" t="s">
        <v>70</v>
      </c>
      <c r="E173" s="53" t="s">
        <v>72</v>
      </c>
    </row>
    <row r="174" spans="1:5" x14ac:dyDescent="0.55000000000000004">
      <c r="A174" s="50">
        <v>45931</v>
      </c>
      <c r="B174" s="52">
        <f t="shared" si="21"/>
        <v>1</v>
      </c>
      <c r="C174" s="51" t="s">
        <v>73</v>
      </c>
      <c r="D174" s="52" t="s">
        <v>77</v>
      </c>
      <c r="E174" s="53" t="s">
        <v>73</v>
      </c>
    </row>
    <row r="175" spans="1:5" x14ac:dyDescent="0.55000000000000004">
      <c r="A175" s="50">
        <v>45932</v>
      </c>
      <c r="B175" s="52">
        <f t="shared" si="21"/>
        <v>1</v>
      </c>
      <c r="C175" s="51" t="s">
        <v>74</v>
      </c>
      <c r="D175" s="52" t="s">
        <v>77</v>
      </c>
      <c r="E175" s="53" t="s">
        <v>74</v>
      </c>
    </row>
    <row r="176" spans="1:5" x14ac:dyDescent="0.55000000000000004">
      <c r="A176" s="50">
        <v>45933</v>
      </c>
      <c r="B176" s="52">
        <f t="shared" si="21"/>
        <v>1</v>
      </c>
      <c r="C176" s="51" t="s">
        <v>75</v>
      </c>
      <c r="D176" s="52" t="s">
        <v>77</v>
      </c>
      <c r="E176" s="53" t="s">
        <v>75</v>
      </c>
    </row>
    <row r="177" spans="1:5" x14ac:dyDescent="0.55000000000000004">
      <c r="A177" s="50">
        <v>45934</v>
      </c>
      <c r="B177" s="52">
        <f t="shared" si="21"/>
        <v>1</v>
      </c>
      <c r="C177" s="51" t="s">
        <v>76</v>
      </c>
      <c r="D177" s="52" t="s">
        <v>77</v>
      </c>
      <c r="E177" s="53" t="s">
        <v>76</v>
      </c>
    </row>
    <row r="178" spans="1:5" x14ac:dyDescent="0.55000000000000004">
      <c r="A178" s="50">
        <v>45935</v>
      </c>
      <c r="B178" s="52">
        <f t="shared" si="21"/>
        <v>1</v>
      </c>
      <c r="C178" s="51" t="s">
        <v>33</v>
      </c>
      <c r="D178" s="52" t="s">
        <v>77</v>
      </c>
      <c r="E178" s="53" t="s">
        <v>33</v>
      </c>
    </row>
    <row r="179" spans="1:5" x14ac:dyDescent="0.55000000000000004">
      <c r="A179" s="50">
        <v>45936</v>
      </c>
      <c r="B179" s="52">
        <f t="shared" si="21"/>
        <v>1</v>
      </c>
      <c r="C179" s="51" t="s">
        <v>31</v>
      </c>
      <c r="D179" s="53" t="s">
        <v>77</v>
      </c>
      <c r="E179" s="53" t="s">
        <v>31</v>
      </c>
    </row>
    <row r="180" spans="1:5" x14ac:dyDescent="0.55000000000000004">
      <c r="A180" s="50">
        <v>45937</v>
      </c>
      <c r="B180" s="52">
        <f t="shared" si="21"/>
        <v>1</v>
      </c>
      <c r="C180" s="51" t="s">
        <v>72</v>
      </c>
      <c r="D180" s="54" t="s">
        <v>77</v>
      </c>
      <c r="E180" s="53" t="s">
        <v>72</v>
      </c>
    </row>
    <row r="181" spans="1:5" x14ac:dyDescent="0.55000000000000004">
      <c r="A181" s="50">
        <v>45938</v>
      </c>
      <c r="B181" s="52">
        <f t="shared" si="21"/>
        <v>1</v>
      </c>
      <c r="C181" s="51" t="s">
        <v>73</v>
      </c>
      <c r="D181" s="52" t="s">
        <v>77</v>
      </c>
      <c r="E181" s="53" t="s">
        <v>73</v>
      </c>
    </row>
    <row r="182" spans="1:5" x14ac:dyDescent="0.55000000000000004">
      <c r="A182" s="50">
        <v>45939</v>
      </c>
      <c r="B182" s="52">
        <f t="shared" si="21"/>
        <v>1</v>
      </c>
      <c r="C182" s="51" t="s">
        <v>74</v>
      </c>
      <c r="D182" s="52" t="s">
        <v>77</v>
      </c>
      <c r="E182" s="53" t="s">
        <v>74</v>
      </c>
    </row>
    <row r="183" spans="1:5" x14ac:dyDescent="0.55000000000000004">
      <c r="A183" s="50">
        <v>45940</v>
      </c>
      <c r="B183" s="52">
        <f t="shared" si="21"/>
        <v>1</v>
      </c>
      <c r="C183" s="51" t="s">
        <v>75</v>
      </c>
      <c r="D183" s="52" t="s">
        <v>77</v>
      </c>
      <c r="E183" s="53" t="s">
        <v>75</v>
      </c>
    </row>
    <row r="184" spans="1:5" x14ac:dyDescent="0.55000000000000004">
      <c r="A184" s="50">
        <v>45941</v>
      </c>
      <c r="B184" s="52">
        <f t="shared" si="21"/>
        <v>1</v>
      </c>
      <c r="C184" s="51" t="s">
        <v>76</v>
      </c>
      <c r="D184" s="52" t="s">
        <v>77</v>
      </c>
      <c r="E184" s="53" t="s">
        <v>76</v>
      </c>
    </row>
    <row r="185" spans="1:5" x14ac:dyDescent="0.55000000000000004">
      <c r="A185" s="50">
        <v>45942</v>
      </c>
      <c r="B185" s="52">
        <f t="shared" si="21"/>
        <v>1</v>
      </c>
      <c r="C185" s="51" t="s">
        <v>33</v>
      </c>
      <c r="D185" s="52" t="s">
        <v>77</v>
      </c>
      <c r="E185" s="53" t="s">
        <v>33</v>
      </c>
    </row>
    <row r="186" spans="1:5" x14ac:dyDescent="0.55000000000000004">
      <c r="A186" s="50">
        <v>45943</v>
      </c>
      <c r="B186" s="52">
        <f t="shared" si="21"/>
        <v>1</v>
      </c>
      <c r="C186" s="51" t="s">
        <v>31</v>
      </c>
      <c r="D186" s="52" t="s">
        <v>77</v>
      </c>
      <c r="E186" s="53" t="s">
        <v>88</v>
      </c>
    </row>
    <row r="187" spans="1:5" x14ac:dyDescent="0.55000000000000004">
      <c r="D187" s="51"/>
      <c r="E187" s="51"/>
    </row>
    <row r="188" spans="1:5" x14ac:dyDescent="0.55000000000000004">
      <c r="B188">
        <f>COUNTIF(B$3:B$186,3)</f>
        <v>56</v>
      </c>
      <c r="D188">
        <v>56</v>
      </c>
    </row>
    <row r="189" spans="1:5" x14ac:dyDescent="0.55000000000000004">
      <c r="B189">
        <f>COUNTIF(B$3:B$186,2)</f>
        <v>61</v>
      </c>
      <c r="D189">
        <v>61</v>
      </c>
    </row>
    <row r="190" spans="1:5" x14ac:dyDescent="0.55000000000000004">
      <c r="B190">
        <f>COUNTIF(B$3:B$186,1)</f>
        <v>67</v>
      </c>
      <c r="D190">
        <v>67</v>
      </c>
    </row>
  </sheetData>
  <sheetProtection algorithmName="SHA-512" hashValue="Njbf7ukBPBeGKGV4/Tb44kwYcOCABu5eMZ/jRDOkui+GPLKbYUyxA3ocbaHLKjSCLyDp6Tl1YuXUZhHs2Ptf1g==" saltValue="Eq2DChoWuFm1iU8s8Ie8jQ==" spinCount="100000" sheet="1" objects="1" scenarios="1"/>
  <phoneticPr fontId="1"/>
  <conditionalFormatting sqref="D3:D186">
    <cfRule type="containsBlanks" dxfId="2" priority="1">
      <formula>LEN(TRIM(D3))=0</formula>
    </cfRule>
    <cfRule type="cellIs" dxfId="1" priority="2" operator="equal">
      <formula>"繁忙料金"</formula>
    </cfRule>
    <cfRule type="cellIs" dxfId="0" priority="3" operator="equal">
      <formula>"閑散料金"</formula>
    </cfRule>
  </conditionalFormatting>
  <dataValidations count="1">
    <dataValidation type="list" allowBlank="1" showInputMessage="1" showErrorMessage="1" sqref="D3:D186" xr:uid="{4683AF8E-FD94-4BC1-BE03-77743CAD873D}">
      <formula1>"平常料金,閑散料金,繁忙料金"</formula1>
    </dataValidation>
  </dataValidation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F52C6B9E091BE943BCB3BB4CF56F1E96" ma:contentTypeVersion="14" ma:contentTypeDescription="新しいドキュメントを作成します。" ma:contentTypeScope="" ma:versionID="681b77058b4fda209db16b6750ca0083">
  <xsd:schema xmlns:xsd="http://www.w3.org/2001/XMLSchema" xmlns:xs="http://www.w3.org/2001/XMLSchema" xmlns:p="http://schemas.microsoft.com/office/2006/metadata/properties" xmlns:ns2="a99f7f6e-f184-4a41-833c-20c1b88b3158" xmlns:ns3="249036be-b379-48e2-86c3-5ae136efbda8" targetNamespace="http://schemas.microsoft.com/office/2006/metadata/properties" ma:root="true" ma:fieldsID="a1be63fdf38b8c3f47c98b708d765493" ns2:_="" ns3:_="">
    <xsd:import namespace="a99f7f6e-f184-4a41-833c-20c1b88b3158"/>
    <xsd:import namespace="249036be-b379-48e2-86c3-5ae136efbda8"/>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99f7f6e-f184-4a41-833c-20c1b88b315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画像タグ" ma:readOnly="false" ma:fieldId="{5cf76f15-5ced-4ddc-b409-7134ff3c332f}" ma:taxonomyMulti="true" ma:sspId="c5071dd4-2dc0-415b-b361-7eda22e7b584"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49036be-b379-48e2-86c3-5ae136efbda8"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00bb0d10-83cb-4783-a5d7-13101b81c287}" ma:internalName="TaxCatchAll" ma:showField="CatchAllData" ma:web="249036be-b379-48e2-86c3-5ae136efbda8">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a99f7f6e-f184-4a41-833c-20c1b88b3158">
      <Terms xmlns="http://schemas.microsoft.com/office/infopath/2007/PartnerControls"/>
    </lcf76f155ced4ddcb4097134ff3c332f>
    <TaxCatchAll xmlns="249036be-b379-48e2-86c3-5ae136efbda8" xsi:nil="true"/>
  </documentManagement>
</p:properties>
</file>

<file path=customXml/itemProps1.xml><?xml version="1.0" encoding="utf-8"?>
<ds:datastoreItem xmlns:ds="http://schemas.openxmlformats.org/officeDocument/2006/customXml" ds:itemID="{C4F9C7FC-F756-4B4D-93B8-9F9E029630AB}"/>
</file>

<file path=customXml/itemProps2.xml><?xml version="1.0" encoding="utf-8"?>
<ds:datastoreItem xmlns:ds="http://schemas.openxmlformats.org/officeDocument/2006/customXml" ds:itemID="{1EB5382B-18D3-4A4B-A128-B05BB18149EF}"/>
</file>

<file path=customXml/itemProps3.xml><?xml version="1.0" encoding="utf-8"?>
<ds:datastoreItem xmlns:ds="http://schemas.openxmlformats.org/officeDocument/2006/customXml" ds:itemID="{D0154B6C-5F02-4E23-A210-1BF8A38B8B0F}"/>
</file>

<file path=docMetadata/LabelInfo.xml><?xml version="1.0" encoding="utf-8"?>
<clbl:labelList xmlns:clbl="http://schemas.microsoft.com/office/2020/mipLabelMetadata">
  <clbl:label id="{3aa42dee-c3ca-495a-b062-15ae613db7dd}" enabled="1" method="Privileged" siteId="{0887bfb2-df9a-4dfd-968d-83326fd2126c}"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申込書</vt:lpstr>
      <vt:lpstr>記入例1（新規申込）</vt:lpstr>
      <vt:lpstr>記入例2（予約変更）</vt:lpstr>
      <vt:lpstr>記入例3（キャンセル）</vt:lpstr>
      <vt:lpstr>協会作業用シート</vt:lpstr>
      <vt:lpstr>協会料金計算</vt:lpstr>
      <vt:lpstr>'記入例1（新規申込）'!Print_Area</vt:lpstr>
      <vt:lpstr>'記入例2（予約変更）'!Print_Area</vt:lpstr>
      <vt:lpstr>'記入例3（キャンセル）'!Print_Area</vt:lpstr>
      <vt:lpstr>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2025-02-23T01:23:56Z</dcterms:created>
  <dcterms:modified xsi:type="dcterms:W3CDTF">2025-03-06T12:15:31Z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0x010100F52C6B9E091BE943BCB3BB4CF56F1E96</vt:lpwstr>
  </property>
</Properties>
</file>